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'BS'!$A$1:$G$58</definedName>
    <definedName name="_xlnm.Print_Area" localSheetId="4">'Notes'!$A$1:$H$209</definedName>
    <definedName name="_xlnm.Print_Titles" localSheetId="5">'Additional Info.'!$1:$6</definedName>
    <definedName name="_xlnm.Print_Titles" localSheetId="3">'CFS'!$1:$8</definedName>
    <definedName name="_xlnm.Print_Titles" localSheetId="4">'Notes'!$1:$1</definedName>
  </definedNames>
  <calcPr fullCalcOnLoad="1"/>
</workbook>
</file>

<file path=xl/sharedStrings.xml><?xml version="1.0" encoding="utf-8"?>
<sst xmlns="http://schemas.openxmlformats.org/spreadsheetml/2006/main" count="436" uniqueCount="361">
  <si>
    <t>Note</t>
  </si>
  <si>
    <t>RM'000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</si>
  <si>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</si>
  <si>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</si>
  <si>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</si>
  <si>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</si>
  <si>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</si>
  <si>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</si>
  <si>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</si>
  <si>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</si>
  <si>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</si>
  <si>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</si>
  <si>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</si>
  <si>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Share Capital</t>
  </si>
  <si>
    <t>ICULS</t>
  </si>
  <si>
    <t>Reserves</t>
  </si>
  <si>
    <t>Long term borrowings</t>
  </si>
  <si>
    <t>Deferred tax liabilities</t>
  </si>
  <si>
    <t>Individual Quarter</t>
  </si>
  <si>
    <t>3 months ended</t>
  </si>
  <si>
    <t>Cumulative Quarter</t>
  </si>
  <si>
    <t>Revenue</t>
  </si>
  <si>
    <t>Finance cost</t>
  </si>
  <si>
    <t>Taxation</t>
  </si>
  <si>
    <t>Minority interests</t>
  </si>
  <si>
    <t>Pre-acquisition profit</t>
  </si>
  <si>
    <t>Distributable</t>
  </si>
  <si>
    <t>Retained</t>
  </si>
  <si>
    <t>Earnings</t>
  </si>
  <si>
    <t>Total</t>
  </si>
  <si>
    <t>Issue of securities</t>
  </si>
  <si>
    <t>Adjustments for :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</si>
  <si>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</si>
  <si>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</si>
  <si>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</si>
  <si>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</si>
  <si>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</si>
  <si>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</si>
  <si>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</si>
  <si>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Cash flows from financing activities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</si>
  <si>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</si>
  <si>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</si>
  <si>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</si>
  <si>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</si>
  <si>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</si>
  <si>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</si>
  <si>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</si>
  <si>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</si>
  <si>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</si>
  <si>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</si>
  <si>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</si>
  <si>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</si>
  <si>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</si>
  <si>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</si>
  <si>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</si>
  <si>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</si>
  <si>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</si>
  <si>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</si>
  <si>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</si>
  <si>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</si>
  <si>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</si>
  <si>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</si>
  <si>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</si>
  <si>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</si>
  <si>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</si>
  <si>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</si>
  <si>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</si>
  <si>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Long term borrowings :</t>
  </si>
  <si>
    <t>23.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</si>
  <si>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</si>
  <si>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</si>
  <si>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</si>
  <si>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</si>
  <si>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</si>
  <si>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</si>
  <si>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</si>
  <si>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Diluted earnings per share</t>
  </si>
  <si>
    <t>Conversion of ICULS to shares</t>
  </si>
  <si>
    <t>shares in issue ('000)</t>
  </si>
  <si>
    <t>Weighted average number of ordinary</t>
  </si>
  <si>
    <t>ICULS ('000)</t>
  </si>
  <si>
    <t xml:space="preserve">Adjustment for assumed conversion of 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</si>
  <si>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</si>
  <si>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</si>
  <si>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</si>
  <si>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</si>
  <si>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</si>
  <si>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</si>
  <si>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financial report.</t>
  </si>
  <si>
    <t>Interest income</t>
  </si>
  <si>
    <t>Proceeds from disposal of property, plant and equipment</t>
  </si>
  <si>
    <t>Interest received</t>
  </si>
  <si>
    <t>Off  balance sheet financial instruments</t>
  </si>
  <si>
    <t>There was no profit forecast or profit guarantee made during the financial period under review.</t>
  </si>
  <si>
    <t>Additional information required by the BMSB's Listing Requirements</t>
  </si>
  <si>
    <t>Loss on disposal of property, plant and equipment</t>
  </si>
  <si>
    <t>Net (loss) / profit for the period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</si>
  <si>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</si>
  <si>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</si>
  <si>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</si>
  <si>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</si>
  <si>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</si>
  <si>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Net loss for the period</t>
  </si>
  <si>
    <t>(Loss)/profit before taxation</t>
  </si>
  <si>
    <t>Minority Interests</t>
  </si>
  <si>
    <t>Operating profit before working capital changes</t>
  </si>
  <si>
    <t>Cash from operations</t>
  </si>
  <si>
    <t>Net cash from operating activities</t>
  </si>
  <si>
    <t>There is no outstanding corporate proposal in the quarter under review.</t>
  </si>
  <si>
    <t>Basic (loss)/earnings per ordinary share (sen)</t>
  </si>
  <si>
    <t>Diluted (loss)/earnings per ordinary share (sen)</t>
  </si>
  <si>
    <t>Basic (loss)/earnings per share (sen)</t>
  </si>
  <si>
    <t>Diluted (loss)/earnings per share (sen)</t>
  </si>
  <si>
    <t>Net profit for the period</t>
  </si>
  <si>
    <t>At 1 January 2005</t>
  </si>
  <si>
    <t>Proceeds from hire purchase creditors</t>
  </si>
  <si>
    <t>Bank overdrafts</t>
  </si>
  <si>
    <t>position.</t>
  </si>
  <si>
    <t>Unaudited</t>
  </si>
  <si>
    <t>Audited</t>
  </si>
  <si>
    <t>No provision for taxation was provided for the current quarter as the Group was basically operating in a loss</t>
  </si>
  <si>
    <t xml:space="preserve">  Current year</t>
  </si>
  <si>
    <t xml:space="preserve">  Prior year</t>
  </si>
  <si>
    <t>Gain on disposal of property, plant and equipment</t>
  </si>
  <si>
    <t>Proceeds from term loan</t>
  </si>
  <si>
    <t>number of ordinary shares in issue during the period.</t>
  </si>
  <si>
    <t>Basic earnings per share is calculated by dividing the net profit/(loss)  for the period by weighted average</t>
  </si>
  <si>
    <t>For the purpose of calculating diluted earnings per share, the net profit/(loss) for the period and weighted</t>
  </si>
  <si>
    <t>average number of ordinary shares in issue during the period have been adjusted for the effects of dilutive</t>
  </si>
  <si>
    <t>potential ordinary shares from the conversion of ICULS.</t>
  </si>
  <si>
    <t>Purchase of property, plant and equipment</t>
  </si>
  <si>
    <t>Dividend paid</t>
  </si>
  <si>
    <t>Net cash inflow from acquisition of subsidiary</t>
  </si>
  <si>
    <t>Not applicable.</t>
  </si>
  <si>
    <t xml:space="preserve"> </t>
  </si>
  <si>
    <t>Profit before tax</t>
  </si>
  <si>
    <t>Manufacturing &amp; trading</t>
  </si>
  <si>
    <t>Construction contract</t>
  </si>
  <si>
    <t>Inter-segment eliminations</t>
  </si>
  <si>
    <t>31 December 2005</t>
  </si>
  <si>
    <t>Bank Overdraft</t>
  </si>
  <si>
    <t>At 31 December 2005</t>
  </si>
  <si>
    <t>Fixed deposit with licensed bank</t>
  </si>
  <si>
    <t>There were no material instruments with off balance sheet risk issued as at the date of this report.</t>
  </si>
  <si>
    <t>Net assets per share attributable to ordinary equity holders of the parent</t>
  </si>
  <si>
    <t>31 March 2006</t>
  </si>
  <si>
    <t>31 March</t>
  </si>
  <si>
    <t>31 March 2005</t>
  </si>
  <si>
    <t>Equity Holders of The Parent</t>
  </si>
  <si>
    <t>Total Equity</t>
  </si>
  <si>
    <t>Total Liabilities</t>
  </si>
  <si>
    <t>Tax refund</t>
  </si>
  <si>
    <t>CONDENSED CONSOLIDATED BALANCE SHEET</t>
  </si>
  <si>
    <t>VTI VINTAGE BERHAD ( Co No. 589167-W )</t>
  </si>
  <si>
    <t>ASSETS</t>
  </si>
  <si>
    <t>Investment property</t>
  </si>
  <si>
    <t>TOTAL ASSETS</t>
  </si>
  <si>
    <t>EQUITY AND LIABILITIES</t>
  </si>
  <si>
    <t>TOTAL EQUITY AND LIABILITIES</t>
  </si>
  <si>
    <t>CONDENSED CONSOLIDATED INCOME STATEMENTS</t>
  </si>
  <si>
    <t>FOR THE THREE MONTH PERIOD ENDED 31 MARCH 2006</t>
  </si>
  <si>
    <t>Cost of Sales</t>
  </si>
  <si>
    <t>Other Income</t>
  </si>
  <si>
    <t>Operating Expenses</t>
  </si>
  <si>
    <t xml:space="preserve">Depreciation </t>
  </si>
  <si>
    <t>Loss Before Tax</t>
  </si>
  <si>
    <t xml:space="preserve">PART A. </t>
  </si>
  <si>
    <t xml:space="preserve"> EXPLANATORY NOTES PURSUANT TO FINANCIAL REPORTING            </t>
  </si>
  <si>
    <t>A1.</t>
  </si>
  <si>
    <t>Basis of Preparation</t>
  </si>
  <si>
    <t xml:space="preserve">The interim financial statements are unaudited and have been prepared in accordance with the </t>
  </si>
  <si>
    <t>requirements of FRS 134 and paragraph 9.22 of the Listing Requirements of Bursa Malaysia Securities Berhad.</t>
  </si>
  <si>
    <t xml:space="preserve">The interim financial statements should be read in conjunction with the audited financial statements for the </t>
  </si>
  <si>
    <t xml:space="preserve">year ended 31 December 2005. These explanatory notes attached to the interim financial statements provide </t>
  </si>
  <si>
    <t xml:space="preserve">an explanation of events and transactions that are significant to an understanding of the changes in the </t>
  </si>
  <si>
    <t>financial position and performance of the Group since the year ended 31 December 2005.</t>
  </si>
  <si>
    <t xml:space="preserve">The significant accounting policies adopted are consistent with those of the audited financial statements for </t>
  </si>
  <si>
    <t xml:space="preserve">the year ended 31 December 2005 except for the adoption of the following new/revised Financial Reporting </t>
  </si>
  <si>
    <t>Standards (“FRS”) effective for financial period beginning 1 January 2006: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</si>
  <si>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</si>
  <si>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</si>
  <si>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</si>
  <si>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</si>
  <si>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</si>
  <si>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</si>
  <si>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</si>
  <si>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</si>
  <si>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</si>
  <si>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</si>
  <si>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</si>
  <si>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</si>
  <si>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</si>
  <si>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</si>
  <si>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</si>
  <si>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</si>
  <si>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</si>
  <si>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</si>
  <si>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</si>
  <si>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</si>
  <si>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</si>
  <si>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</si>
  <si>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Interests in Joint Ventures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</si>
  <si>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</si>
  <si>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</si>
  <si>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</si>
  <si>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</si>
  <si>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</si>
  <si>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</si>
  <si>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</si>
  <si>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</si>
  <si>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</si>
  <si>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</si>
  <si>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 xml:space="preserve">The adoption of FRS 2, 5, 102, 108, 110, 121, 128, 131, 132 and 133 does not have significant financial impact </t>
  </si>
  <si>
    <t xml:space="preserve">on the Group. The principal effects of the changes in accounting policies resulting from the adoption of the </t>
  </si>
  <si>
    <t>other new/revised FRSs are discussed below:</t>
  </si>
  <si>
    <t>(a)</t>
  </si>
  <si>
    <t>FRS 3: Business Combinations, FRS 136: Impairment of Assets and FRS 138: Intangible Assets</t>
  </si>
  <si>
    <t xml:space="preserve">The new FRS 3 has resulted in consequential amendments to two other accounting standards, FRS 136 </t>
  </si>
  <si>
    <t>and FRS 138.</t>
  </si>
  <si>
    <t xml:space="preserve">Goodwill is carried at cost less accumulated impairment losses and is now tested for impairment annually. </t>
  </si>
  <si>
    <t xml:space="preserve">Any impairment loss is recognised in profit or loss and subsequent reversal is not allowed. </t>
  </si>
  <si>
    <t xml:space="preserve">liabilities and contingent liabilities over cost of acquisitions (previously referred to as “negative goodwill”), </t>
  </si>
  <si>
    <t xml:space="preserve">after reassessment, is now recognised immediately in profit or loss. The change in accounting policy for </t>
  </si>
  <si>
    <t xml:space="preserve">negative goodwill had no effect on the financial statements as there was no negative goodwill deferred </t>
  </si>
  <si>
    <t>as at 31 December 2005</t>
  </si>
  <si>
    <t>(b)</t>
  </si>
  <si>
    <t>FRS 101: Presentation of Financial Statements</t>
  </si>
  <si>
    <t xml:space="preserve">The adoption of the revised FRS has affected the presentation of minority interest, share of net after-tax </t>
  </si>
  <si>
    <t xml:space="preserve">results of associated company and other disclosures. In the consolidated balance sheet, minority interests </t>
  </si>
  <si>
    <t xml:space="preserve">are now presented within total equity. In the consolidated income statement, minority interests are presented </t>
  </si>
  <si>
    <t xml:space="preserve">as an allocation of the total profit or loss for the period. A similar requirement is also applicable to the </t>
  </si>
  <si>
    <t xml:space="preserve">statement of changes in equity. FRS 101 also requires disclosure on the face of the statement of changes </t>
  </si>
  <si>
    <t>in equity, total recognised income and expenses for the period, showing  separately the amounts attributable</t>
  </si>
  <si>
    <t xml:space="preserve"> to equity holders of the parent and to minority interest.</t>
  </si>
  <si>
    <t xml:space="preserve">The current period’s presentation of the Group’s financial statements is based on the revised requirements </t>
  </si>
  <si>
    <t>of FRS 101, with the comparatives restated to conform with the current period’s presentation.</t>
  </si>
  <si>
    <t>(c)</t>
  </si>
  <si>
    <t>FRS 140: Investment Property</t>
  </si>
  <si>
    <t xml:space="preserve">The adoption of this new FRS has resulted in the reclassification of investment properties from property, </t>
  </si>
  <si>
    <t xml:space="preserve">plant and equipment and presented as a separate line item in non-current assets. Investment properties are </t>
  </si>
  <si>
    <t>measured at depreciated cost less any impairment loss.</t>
  </si>
  <si>
    <t>The following comparative amounts have been restated due to the adoption of new and revised FRSs:</t>
  </si>
  <si>
    <t>Balance Sheet</t>
  </si>
  <si>
    <t>Adoption of FRS 140:</t>
  </si>
  <si>
    <t xml:space="preserve">Previously </t>
  </si>
  <si>
    <t>Adjustment</t>
  </si>
  <si>
    <t>stated</t>
  </si>
  <si>
    <t>(Note A1.1(c))</t>
  </si>
  <si>
    <t>Restated</t>
  </si>
  <si>
    <t>RM’000</t>
  </si>
  <si>
    <t>Investment Properties</t>
  </si>
  <si>
    <t>-</t>
  </si>
  <si>
    <t>A2.</t>
  </si>
  <si>
    <t>Auditors’ Report on Preceding Annual Financial Statements</t>
  </si>
  <si>
    <t>A3.</t>
  </si>
  <si>
    <t>Segmental Information</t>
  </si>
  <si>
    <t>Revenue from continuing operations :</t>
  </si>
  <si>
    <t>A4.</t>
  </si>
  <si>
    <t>Unusual Items due to their Nature, Size or Incidence</t>
  </si>
  <si>
    <t xml:space="preserve">There were no unusual items affecting assets, liabilities, equity, net income, or cashflow during the financial period </t>
  </si>
  <si>
    <t xml:space="preserve">ended 31 March 2006. </t>
  </si>
  <si>
    <t>A5.</t>
  </si>
  <si>
    <t>Changes in Estimates</t>
  </si>
  <si>
    <t>The revised FRS 116: Property, Plant and Equipment requires the review of the residual value and remaining</t>
  </si>
  <si>
    <t xml:space="preserve">useful life of an item of property, plant and equipment at least at each financial year end. </t>
  </si>
  <si>
    <t>There were no changes in estimation of residual value and remaining useful life of its property ,plant and equipment</t>
  </si>
  <si>
    <t>that have had a material effect in the current quarter results.</t>
  </si>
  <si>
    <t>A6.</t>
  </si>
  <si>
    <t>Comments about Seasonal or Cyclical Factors</t>
  </si>
  <si>
    <t>The Group’s business are generally affected by the various festive seasons.</t>
  </si>
  <si>
    <t>There were no dividends paid during the current quarter ended 31 March 2006.</t>
  </si>
  <si>
    <t>A8.</t>
  </si>
  <si>
    <t>Carrying Amount of Revalued Assets</t>
  </si>
  <si>
    <t xml:space="preserve">The valuation of property, plant and equipment have been brought forward without any amendments from the </t>
  </si>
  <si>
    <t>financial statements for the year ended 31 December 2005.</t>
  </si>
  <si>
    <t>A9.</t>
  </si>
  <si>
    <t>Debt and Equity Securities</t>
  </si>
  <si>
    <t xml:space="preserve">There were no issuances, cancellation, repurchases, resale and repayments of debt and equity securities during the </t>
  </si>
  <si>
    <t>current quarter end 31 March 2006.</t>
  </si>
  <si>
    <t>A10.</t>
  </si>
  <si>
    <t>Changes in Composition of the Group</t>
  </si>
  <si>
    <t>On 6 January 2006, the Group acquired two ordinary shares of RM 1.00 each, representing the entire issued and paid</t>
  </si>
  <si>
    <t xml:space="preserve">On 7 March 2006, the Group acquired the remaining 3,000 ordinary shares of RM 1.00 each , representing 30% of the </t>
  </si>
  <si>
    <t>share, thereby making it a 100% owned subsidiary. VA is a dormant company.</t>
  </si>
  <si>
    <t>A11.</t>
  </si>
  <si>
    <t>Capital Commitments</t>
  </si>
  <si>
    <t xml:space="preserve">The amount of commitments for the purchase of leasehold land not provided for in the interim financial statements </t>
  </si>
  <si>
    <t xml:space="preserve">as at  31 March 2006 is as follow : -              </t>
  </si>
  <si>
    <t xml:space="preserve">           </t>
  </si>
  <si>
    <t>A12.</t>
  </si>
  <si>
    <t>Changes in Contingent Liabilities</t>
  </si>
  <si>
    <t>There is no changes in contingent liabilities since the last annual balance  Sheet as at 31 December 2005.</t>
  </si>
  <si>
    <t xml:space="preserve">            </t>
  </si>
  <si>
    <t xml:space="preserve">A13     </t>
  </si>
  <si>
    <t>Subsequent Events</t>
  </si>
  <si>
    <t xml:space="preserve">        </t>
  </si>
  <si>
    <t xml:space="preserve">There were no material events subsequent to the end of the current quarter  that have  not been reflected  in </t>
  </si>
  <si>
    <t>this interim financial statement.</t>
  </si>
  <si>
    <t>EXPLANATORY NOTES TO QUARTERLY FINANCIAL STATEMENT</t>
  </si>
  <si>
    <t>31 Mar 2006</t>
  </si>
  <si>
    <t>31 Mar 2005</t>
  </si>
  <si>
    <t>At 1 January 2006</t>
  </si>
  <si>
    <t>At 31 March 2006</t>
  </si>
  <si>
    <t>At 31 March 2005</t>
  </si>
  <si>
    <t xml:space="preserve">A7.     </t>
  </si>
  <si>
    <t xml:space="preserve">Dividends Paid </t>
  </si>
  <si>
    <t>(Incorporated In Malaysia)</t>
  </si>
  <si>
    <t>AS AT 31 MARCH 2006</t>
  </si>
  <si>
    <t>Non-current assets</t>
  </si>
  <si>
    <t>Property, plant and equipment</t>
  </si>
  <si>
    <t>Equity attributable to equity holders of the parent</t>
  </si>
  <si>
    <t>Non-current liabilities</t>
  </si>
  <si>
    <t>Amount owing to directors</t>
  </si>
  <si>
    <t>Gross Profit</t>
  </si>
  <si>
    <t xml:space="preserve">Loss after taxation </t>
  </si>
  <si>
    <t>Attributable to :</t>
  </si>
  <si>
    <t>CONDENSED CONSOLIDATED STATEMENT OF CHANGES IN EQUITY</t>
  </si>
  <si>
    <t>Attributable to Equity Holders of the Parent</t>
  </si>
  <si>
    <t>Non-Distributable</t>
  </si>
  <si>
    <t>Share</t>
  </si>
  <si>
    <t>Capital</t>
  </si>
  <si>
    <t>Minority</t>
  </si>
  <si>
    <t>Interest</t>
  </si>
  <si>
    <t>Equity</t>
  </si>
  <si>
    <t>CONDENSED CONSOLIDATED CASH FLOW STATEMENT</t>
  </si>
  <si>
    <t xml:space="preserve">STANDARDS (“FRS”) 134 – Interim financial Reporting  </t>
  </si>
  <si>
    <t xml:space="preserve">           </t>
  </si>
  <si>
    <t xml:space="preserve">1.1  Changes in Accounting Policies  </t>
  </si>
  <si>
    <t xml:space="preserve">Under FRS 3, any excess of the Group’s interest in the  fair value of acquirees’ identifiable assets, </t>
  </si>
  <si>
    <t>1.2  Comparatives</t>
  </si>
  <si>
    <t>The auditors’ report on the financial statement for the  year ended 31 December 2005 was not qualified.</t>
  </si>
  <si>
    <t>Segment Revenue</t>
  </si>
  <si>
    <t>Segment Results</t>
  </si>
  <si>
    <t xml:space="preserve">up  share capital of Tirai Impresif Sdn Bhd, an unlisted company incorporated in Malaysia </t>
  </si>
  <si>
    <t>for a total cash consideration of RM 2.00. Tirai Impresif is a dormant Company.</t>
  </si>
  <si>
    <t>Approved and contracted for                  RM 2,195,450</t>
  </si>
  <si>
    <t xml:space="preserve">For the quarter under review, the revenue of the Group incresed by 15% as compared to the preceding </t>
  </si>
  <si>
    <t xml:space="preserve">quarter. Loss for the quarter was 78% lower mainly due to better margin from the price recovery of the </t>
  </si>
  <si>
    <t>Group's products.</t>
  </si>
  <si>
    <t xml:space="preserve">recovery of the group's products beginning in January 2006, the Group able to reduce operating loss by </t>
  </si>
  <si>
    <t>72% as compared to the  corresponding quarter in the preceding year.</t>
  </si>
  <si>
    <t>With the gradual recovery in the prices of the Group's products in the construction sector as well as the</t>
  </si>
  <si>
    <t>A14</t>
  </si>
  <si>
    <t>Contigent Liabilities</t>
  </si>
  <si>
    <t>As at</t>
  </si>
  <si>
    <t>RM</t>
  </si>
  <si>
    <t xml:space="preserve">Corporate guarantees given to </t>
  </si>
  <si>
    <t xml:space="preserve">banks for credit facilities granted </t>
  </si>
  <si>
    <t>to subsidiaries</t>
  </si>
  <si>
    <t>Corporate guarantees issued to</t>
  </si>
  <si>
    <t>third parties in respect of trade</t>
  </si>
  <si>
    <t>facilities of subsidiaries</t>
  </si>
  <si>
    <t>A1</t>
  </si>
  <si>
    <t xml:space="preserve">The notes set out on pages 6 to 12 form an integral part of, and should be read in conjunction with this interim </t>
  </si>
  <si>
    <t>Depreciation</t>
  </si>
  <si>
    <t>Closing balance of cash and cash equivalents comprises : -</t>
  </si>
  <si>
    <t xml:space="preserve">the preceding year mainly due to higher volumn of sales recorded by its subsidiaries, couple with the price  </t>
  </si>
  <si>
    <t xml:space="preserve">The Group's revenue for the quarter under review was 41% higher compared to the corresponding quarter in </t>
  </si>
  <si>
    <t xml:space="preserve">anticipated positive effects from the Ninth Malaysia Plan to the construction sector, the Directors are </t>
  </si>
  <si>
    <t>optimistic of a better Group performance.</t>
  </si>
  <si>
    <t xml:space="preserve">total issued and paid up share capital of Vintage Tiles Industries (EM) Sdn Bhd for a cash consideration of RM  1.00 per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</si>
</sst>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[$€-2]\ #,##0.00_);[Red]\([$€-2]\ #,##0.00\)"/>
    <numFmt numFmtId="177" formatCode="[$-409]dddd\,\ mmmm\ dd\,\ yyyy"/>
    <numFmt numFmtId="178" formatCode="[$-409]d\-mmm;@"/>
    <numFmt numFmtId="179" formatCode="[$-409]d\-mmm\-yyyy;@"/>
  </numFmts>
  <fonts count="20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15" applyFont="1" applyFill="1" applyAlignment="1">
      <alignment/>
    </xf>
    <xf numFmtId="3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6" xfId="15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5" fontId="1" fillId="0" borderId="7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 quotePrefix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 quotePrefix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5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Alignment="1" quotePrefix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1" xfId="15" applyNumberFormat="1" applyFont="1" applyFill="1" applyBorder="1" applyAlignment="1">
      <alignment horizontal="right" vertical="center"/>
    </xf>
    <xf numFmtId="165" fontId="14" fillId="0" borderId="0" xfId="15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5" fontId="14" fillId="0" borderId="5" xfId="15" applyNumberFormat="1" applyFont="1" applyFill="1" applyBorder="1" applyAlignment="1">
      <alignment horizontal="right" vertical="center"/>
    </xf>
    <xf numFmtId="165" fontId="14" fillId="0" borderId="0" xfId="15" applyNumberFormat="1" applyFont="1" applyFill="1" applyAlignment="1">
      <alignment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Alignment="1">
      <alignment horizontal="justify" vertical="top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165" fontId="14" fillId="0" borderId="0" xfId="15" applyNumberFormat="1" applyFont="1" applyFill="1" applyBorder="1" applyAlignment="1">
      <alignment/>
    </xf>
    <xf numFmtId="165" fontId="14" fillId="0" borderId="0" xfId="15" applyNumberFormat="1" applyFont="1" applyAlignment="1">
      <alignment/>
    </xf>
    <xf numFmtId="165" fontId="14" fillId="0" borderId="5" xfId="15" applyNumberFormat="1" applyFont="1" applyFill="1" applyBorder="1" applyAlignment="1">
      <alignment/>
    </xf>
    <xf numFmtId="165" fontId="14" fillId="0" borderId="0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165" fontId="14" fillId="0" borderId="1" xfId="15" applyNumberFormat="1" applyFont="1" applyBorder="1" applyAlignment="1">
      <alignment vertical="top"/>
    </xf>
    <xf numFmtId="165" fontId="14" fillId="0" borderId="0" xfId="15" applyNumberFormat="1" applyFont="1" applyBorder="1" applyAlignment="1">
      <alignment vertical="top"/>
    </xf>
    <xf numFmtId="165" fontId="14" fillId="0" borderId="1" xfId="15" applyNumberFormat="1" applyFont="1" applyFill="1" applyBorder="1" applyAlignment="1">
      <alignment/>
    </xf>
    <xf numFmtId="165" fontId="14" fillId="0" borderId="1" xfId="0" applyNumberFormat="1" applyFont="1" applyFill="1" applyBorder="1" applyAlignment="1">
      <alignment/>
    </xf>
    <xf numFmtId="43" fontId="14" fillId="0" borderId="1" xfId="15" applyFont="1" applyFill="1" applyBorder="1" applyAlignment="1">
      <alignment/>
    </xf>
    <xf numFmtId="43" fontId="14" fillId="0" borderId="0" xfId="15" applyFont="1" applyFill="1" applyAlignment="1">
      <alignment/>
    </xf>
    <xf numFmtId="16" fontId="12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0" borderId="0" xfId="0" applyFont="1" applyFill="1" applyAlignment="1">
      <alignment vertical="top"/>
    </xf>
    <xf numFmtId="16" fontId="12" fillId="0" borderId="0" xfId="0" applyNumberFormat="1" applyFont="1" applyFill="1" applyAlignment="1" quotePrefix="1">
      <alignment horizontal="center"/>
    </xf>
    <xf numFmtId="0" fontId="12" fillId="0" borderId="0" xfId="0" applyFont="1" applyFill="1" applyAlignment="1">
      <alignment horizontal="center" vertical="top"/>
    </xf>
    <xf numFmtId="37" fontId="14" fillId="0" borderId="0" xfId="0" applyNumberFormat="1" applyFont="1" applyFill="1" applyAlignment="1">
      <alignment vertical="top"/>
    </xf>
    <xf numFmtId="37" fontId="14" fillId="0" borderId="1" xfId="0" applyNumberFormat="1" applyFont="1" applyFill="1" applyBorder="1" applyAlignment="1">
      <alignment vertical="top"/>
    </xf>
    <xf numFmtId="37" fontId="14" fillId="0" borderId="0" xfId="0" applyNumberFormat="1" applyFont="1" applyFill="1" applyBorder="1" applyAlignment="1">
      <alignment vertical="top"/>
    </xf>
    <xf numFmtId="37" fontId="14" fillId="0" borderId="6" xfId="0" applyNumberFormat="1" applyFont="1" applyFill="1" applyBorder="1" applyAlignment="1">
      <alignment vertical="top"/>
    </xf>
    <xf numFmtId="0" fontId="19" fillId="0" borderId="0" xfId="0" applyFont="1" applyAlignment="1">
      <alignment vertical="center"/>
    </xf>
    <xf numFmtId="165" fontId="14" fillId="0" borderId="0" xfId="15" applyNumberFormat="1" applyFont="1" applyAlignment="1">
      <alignment vertical="center" wrapText="1"/>
    </xf>
    <xf numFmtId="17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5" fontId="14" fillId="0" borderId="1" xfId="15" applyNumberFormat="1" applyFont="1" applyBorder="1" applyAlignment="1">
      <alignment/>
    </xf>
    <xf numFmtId="0" fontId="12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justify" vertical="top"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76200</xdr:rowOff>
    </xdr:from>
    <xdr:to>
      <xdr:col>3</xdr:col>
      <xdr:colOff>209550</xdr:colOff>
      <xdr:row>5</xdr:row>
      <xdr:rowOff>76200</xdr:rowOff>
    </xdr:to>
    <xdr:sp>
      <xdr:nvSpPr>
        <xdr:cNvPr id="1" name="Line 6"/>
        <xdr:cNvSpPr>
          <a:spLocks/>
        </xdr:cNvSpPr>
      </xdr:nvSpPr>
      <xdr:spPr>
        <a:xfrm flipH="1">
          <a:off x="2343150" y="1181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</xdr:row>
      <xdr:rowOff>85725</xdr:rowOff>
    </xdr:from>
    <xdr:to>
      <xdr:col>9</xdr:col>
      <xdr:colOff>790575</xdr:colOff>
      <xdr:row>5</xdr:row>
      <xdr:rowOff>85725</xdr:rowOff>
    </xdr:to>
    <xdr:sp>
      <xdr:nvSpPr>
        <xdr:cNvPr id="2" name="Line 9"/>
        <xdr:cNvSpPr>
          <a:spLocks/>
        </xdr:cNvSpPr>
      </xdr:nvSpPr>
      <xdr:spPr>
        <a:xfrm>
          <a:off x="6257925" y="1190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123825</xdr:colOff>
      <xdr:row>6</xdr:row>
      <xdr:rowOff>104775</xdr:rowOff>
    </xdr:to>
    <xdr:sp>
      <xdr:nvSpPr>
        <xdr:cNvPr id="3" name="Line 12"/>
        <xdr:cNvSpPr>
          <a:spLocks/>
        </xdr:cNvSpPr>
      </xdr:nvSpPr>
      <xdr:spPr>
        <a:xfrm flipH="1">
          <a:off x="3267075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6</xdr:row>
      <xdr:rowOff>114300</xdr:rowOff>
    </xdr:from>
    <xdr:to>
      <xdr:col>5</xdr:col>
      <xdr:colOff>1295400</xdr:colOff>
      <xdr:row>6</xdr:row>
      <xdr:rowOff>114300</xdr:rowOff>
    </xdr:to>
    <xdr:sp>
      <xdr:nvSpPr>
        <xdr:cNvPr id="4" name="Line 14"/>
        <xdr:cNvSpPr>
          <a:spLocks/>
        </xdr:cNvSpPr>
      </xdr:nvSpPr>
      <xdr:spPr>
        <a:xfrm>
          <a:off x="4457700" y="1400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%20File\VTI%20Vintage%20Bhd\01)Consolidated%20Account%20for%20Quarter%20Report\Quarter%20Report%20-%202005.12.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tagesserver\share%20folder\Acct%206%20-%20Jocelyn\Acc%20File\01)Consolidated%20Account%20for%20Quarter%20Report\Quarter%20Report%20-%202006.03.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CONSOLD%20REPORT\01)Consolidated%20Account%20for%20Quarter%20Report\Quarter%20Report%20-%202005.03.3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CONSOLD%20REPORT\02)Quarter%20Report%20for%20KLSE\Quarter%20Report%20-%202005\1st%20Quater%20Report%20-%2031.03.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ccountant%20backup\Acc%20File\VTI%20Vintage%20Bhd\01)Consolidated%20Account%20for%20Quarter%20Report\Quarter%20Report%20-%202005.03.3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CONSOLD%20REPORT\02)Quarter%20Report%20for%20KLSE\Quarter%20Report%20-%202005\4th%20Quater%20Report%20-%2031.12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-P"/>
      <sheetName val="Conso ADJ-C"/>
      <sheetName val="Goodwill"/>
      <sheetName val="Acq CashFlow"/>
      <sheetName val="EPS"/>
      <sheetName val="IntercoSales"/>
      <sheetName val="PartA2A3"/>
    </sheetNames>
    <sheetDataSet>
      <sheetData sheetId="2">
        <row r="43">
          <cell r="F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-P"/>
      <sheetName val="Conso ADJ-C"/>
      <sheetName val="Goodwill"/>
      <sheetName val="Acq CashFlow"/>
      <sheetName val="EPS"/>
      <sheetName val="IntercoSales"/>
      <sheetName val="PartA2A3"/>
    </sheetNames>
    <sheetDataSet>
      <sheetData sheetId="0">
        <row r="9">
          <cell r="N9">
            <v>9667439.8</v>
          </cell>
          <cell r="P9">
            <v>9667439.8</v>
          </cell>
        </row>
        <row r="11">
          <cell r="N11">
            <v>-6872233.76</v>
          </cell>
          <cell r="P11">
            <v>-6872233.76</v>
          </cell>
        </row>
        <row r="15">
          <cell r="N15">
            <v>122690.12</v>
          </cell>
          <cell r="P15">
            <v>122690.12</v>
          </cell>
        </row>
        <row r="25">
          <cell r="N25">
            <v>464980.6800000001</v>
          </cell>
          <cell r="P25">
            <v>464980.6800000001</v>
          </cell>
        </row>
        <row r="31">
          <cell r="N31">
            <v>3488664.4400000004</v>
          </cell>
        </row>
        <row r="33">
          <cell r="B33">
            <v>-163722.6200000001</v>
          </cell>
          <cell r="C33">
            <v>-111713.7099999995</v>
          </cell>
          <cell r="D33">
            <v>1481.5500000000175</v>
          </cell>
          <cell r="E33">
            <v>-146983.81000000023</v>
          </cell>
          <cell r="G33">
            <v>-149829.68999999977</v>
          </cell>
        </row>
        <row r="48">
          <cell r="P48">
            <v>0</v>
          </cell>
        </row>
        <row r="78">
          <cell r="N78">
            <v>1048214.03</v>
          </cell>
          <cell r="P78">
            <v>1048214.03</v>
          </cell>
        </row>
      </sheetData>
      <sheetData sheetId="1">
        <row r="8">
          <cell r="N8">
            <v>48030649</v>
          </cell>
        </row>
        <row r="16">
          <cell r="M16">
            <v>24618463.994945057</v>
          </cell>
          <cell r="N16">
            <v>24618465</v>
          </cell>
        </row>
        <row r="25">
          <cell r="M25">
            <v>5174630.9</v>
          </cell>
          <cell r="N25">
            <v>4714355</v>
          </cell>
        </row>
        <row r="26">
          <cell r="M26">
            <v>13602724.56</v>
          </cell>
          <cell r="N26">
            <v>14130389</v>
          </cell>
        </row>
        <row r="27">
          <cell r="M27">
            <v>8628400.64</v>
          </cell>
          <cell r="N27">
            <v>3310218</v>
          </cell>
        </row>
        <row r="29">
          <cell r="M29">
            <v>639133.27</v>
          </cell>
        </row>
        <row r="30">
          <cell r="M30">
            <v>986658.77</v>
          </cell>
          <cell r="N30">
            <v>840677</v>
          </cell>
        </row>
        <row r="42">
          <cell r="M42">
            <v>96842389</v>
          </cell>
          <cell r="N42">
            <v>96842389</v>
          </cell>
        </row>
        <row r="44">
          <cell r="M44">
            <v>643613</v>
          </cell>
          <cell r="N44">
            <v>643613</v>
          </cell>
        </row>
        <row r="50">
          <cell r="M50">
            <v>-34467744.93505494</v>
          </cell>
          <cell r="N50">
            <v>-27839027</v>
          </cell>
        </row>
        <row r="51">
          <cell r="M51">
            <v>-570768.2799999996</v>
          </cell>
          <cell r="N51">
            <v>-6678375</v>
          </cell>
        </row>
        <row r="54">
          <cell r="M54">
            <v>303000</v>
          </cell>
          <cell r="N54">
            <v>3000</v>
          </cell>
        </row>
        <row r="55">
          <cell r="M55">
            <v>-300000</v>
          </cell>
          <cell r="N55">
            <v>-939</v>
          </cell>
        </row>
        <row r="59">
          <cell r="M59">
            <v>10545551.9</v>
          </cell>
          <cell r="N59">
            <v>10791570</v>
          </cell>
        </row>
        <row r="61">
          <cell r="M61">
            <v>405209</v>
          </cell>
          <cell r="N61">
            <v>435209</v>
          </cell>
        </row>
        <row r="66">
          <cell r="M66">
            <v>9210515.910000002</v>
          </cell>
          <cell r="N66">
            <v>9064722</v>
          </cell>
        </row>
        <row r="67">
          <cell r="M67">
            <v>2877394.4499999993</v>
          </cell>
          <cell r="N67">
            <v>1801810</v>
          </cell>
        </row>
        <row r="69">
          <cell r="M69">
            <v>855000</v>
          </cell>
        </row>
        <row r="70">
          <cell r="M70">
            <v>9763792.79</v>
          </cell>
          <cell r="N70">
            <v>7185176</v>
          </cell>
        </row>
        <row r="71">
          <cell r="M71">
            <v>5839720.32</v>
          </cell>
          <cell r="N71">
            <v>5065258</v>
          </cell>
        </row>
        <row r="72">
          <cell r="M72">
            <v>-985115.9400000001</v>
          </cell>
          <cell r="N72">
            <v>-1669653</v>
          </cell>
        </row>
      </sheetData>
      <sheetData sheetId="2">
        <row r="8">
          <cell r="F8">
            <v>-570768.2799999993</v>
          </cell>
        </row>
        <row r="11">
          <cell r="F11">
            <v>1048214.03</v>
          </cell>
        </row>
        <row r="14">
          <cell r="F14">
            <v>446736.25</v>
          </cell>
        </row>
        <row r="15">
          <cell r="F15">
            <v>-6327.4</v>
          </cell>
        </row>
        <row r="20">
          <cell r="F20">
            <v>-460275.9000000004</v>
          </cell>
        </row>
        <row r="21">
          <cell r="F21">
            <v>-4790518.200000001</v>
          </cell>
        </row>
        <row r="22">
          <cell r="F22">
            <v>4785256.540000001</v>
          </cell>
        </row>
        <row r="25">
          <cell r="F25">
            <v>-235190.82</v>
          </cell>
        </row>
        <row r="26">
          <cell r="F26">
            <v>725000</v>
          </cell>
        </row>
        <row r="27">
          <cell r="F27">
            <v>-19866</v>
          </cell>
        </row>
        <row r="32">
          <cell r="F32">
            <v>-330110.03000000096</v>
          </cell>
        </row>
        <row r="34">
          <cell r="F34">
            <v>6327.4</v>
          </cell>
        </row>
        <row r="42">
          <cell r="F42">
            <v>-195212.37999999998</v>
          </cell>
        </row>
        <row r="43">
          <cell r="F43">
            <v>-181067.62999999896</v>
          </cell>
        </row>
        <row r="45">
          <cell r="F45">
            <v>-211545.43</v>
          </cell>
        </row>
        <row r="51">
          <cell r="F51">
            <v>-4224581</v>
          </cell>
        </row>
        <row r="57">
          <cell r="F57">
            <v>1643133</v>
          </cell>
        </row>
        <row r="58">
          <cell r="F58">
            <v>-17341.22999999998</v>
          </cell>
        </row>
        <row r="59">
          <cell r="F59">
            <v>-5839720.32</v>
          </cell>
        </row>
      </sheetData>
      <sheetData sheetId="8">
        <row r="32">
          <cell r="F32">
            <v>-1510141.5299999998</v>
          </cell>
        </row>
        <row r="35">
          <cell r="F35">
            <v>926108.95</v>
          </cell>
        </row>
        <row r="36">
          <cell r="F36">
            <v>8689463.48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"/>
      <sheetName val="Goodwill"/>
      <sheetName val="EPS"/>
      <sheetName val="PartA2A3"/>
      <sheetName val="Grp Sum"/>
      <sheetName val="Sheet1"/>
    </sheetNames>
    <sheetDataSet>
      <sheetData sheetId="0">
        <row r="9">
          <cell r="M9">
            <v>6833931.75</v>
          </cell>
          <cell r="O9">
            <v>6833931.75</v>
          </cell>
        </row>
        <row r="11">
          <cell r="O11">
            <v>-6574471.4399999995</v>
          </cell>
        </row>
        <row r="15">
          <cell r="M15">
            <v>29948.53</v>
          </cell>
          <cell r="O15">
            <v>29948.53</v>
          </cell>
        </row>
        <row r="24">
          <cell r="M24">
            <v>191833.03999999998</v>
          </cell>
        </row>
        <row r="29">
          <cell r="M29">
            <v>2352856.2199999997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Additional Info."/>
    </sheetNames>
    <sheetDataSet>
      <sheetData sheetId="1">
        <row r="20">
          <cell r="C20">
            <v>-715</v>
          </cell>
        </row>
        <row r="34">
          <cell r="C34">
            <v>0</v>
          </cell>
          <cell r="F34">
            <v>0</v>
          </cell>
        </row>
        <row r="38">
          <cell r="F38">
            <v>-2.1330467224042247</v>
          </cell>
        </row>
        <row r="39">
          <cell r="F39">
            <v>-2.1172270890179106</v>
          </cell>
        </row>
      </sheetData>
      <sheetData sheetId="2">
        <row r="12">
          <cell r="D12">
            <v>96757</v>
          </cell>
          <cell r="F12">
            <v>729</v>
          </cell>
          <cell r="H12">
            <v>-27920</v>
          </cell>
          <cell r="J12">
            <v>69566</v>
          </cell>
        </row>
        <row r="15">
          <cell r="D15">
            <v>6</v>
          </cell>
          <cell r="F15">
            <v>-6</v>
          </cell>
        </row>
        <row r="16">
          <cell r="H16">
            <v>-2064</v>
          </cell>
          <cell r="J16">
            <v>-2064</v>
          </cell>
        </row>
      </sheetData>
      <sheetData sheetId="3">
        <row r="12">
          <cell r="E12">
            <v>-2064</v>
          </cell>
        </row>
        <row r="14">
          <cell r="E14">
            <v>715</v>
          </cell>
        </row>
        <row r="15">
          <cell r="E15">
            <v>0</v>
          </cell>
        </row>
        <row r="18">
          <cell r="E18">
            <v>176</v>
          </cell>
        </row>
        <row r="19">
          <cell r="E19">
            <v>0</v>
          </cell>
        </row>
        <row r="24">
          <cell r="E24">
            <v>219</v>
          </cell>
        </row>
        <row r="25">
          <cell r="E25">
            <v>1029</v>
          </cell>
        </row>
        <row r="26">
          <cell r="E26">
            <v>2105</v>
          </cell>
        </row>
        <row r="31">
          <cell r="E31">
            <v>-80</v>
          </cell>
        </row>
        <row r="32">
          <cell r="E32">
            <v>-309</v>
          </cell>
        </row>
        <row r="38">
          <cell r="E38">
            <v>-4897</v>
          </cell>
        </row>
        <row r="40">
          <cell r="E40">
            <v>0</v>
          </cell>
        </row>
        <row r="41">
          <cell r="E41">
            <v>0</v>
          </cell>
        </row>
        <row r="47">
          <cell r="E47">
            <v>0</v>
          </cell>
        </row>
        <row r="48">
          <cell r="E48">
            <v>-57</v>
          </cell>
        </row>
        <row r="49">
          <cell r="E49">
            <v>-175</v>
          </cell>
        </row>
        <row r="50">
          <cell r="E50">
            <v>-96</v>
          </cell>
        </row>
        <row r="54">
          <cell r="E54">
            <v>-3434</v>
          </cell>
        </row>
        <row r="55">
          <cell r="E55">
            <v>2010</v>
          </cell>
        </row>
        <row r="62">
          <cell r="E62">
            <v>521</v>
          </cell>
        </row>
        <row r="63">
          <cell r="E63">
            <v>-1945</v>
          </cell>
        </row>
      </sheetData>
      <sheetData sheetId="4">
        <row r="17">
          <cell r="D17">
            <v>6834</v>
          </cell>
        </row>
        <row r="18">
          <cell r="D18">
            <v>-2064</v>
          </cell>
        </row>
        <row r="91">
          <cell r="C91">
            <v>-2064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 IS"/>
      <sheetName val="Working for BS"/>
      <sheetName val="Cash Flow"/>
      <sheetName val="Conso ADJ"/>
      <sheetName val="Goodwill"/>
      <sheetName val="EPS"/>
      <sheetName val="PartA2A3"/>
      <sheetName val="Grp Sum"/>
      <sheetName val="Sheet1"/>
    </sheetNames>
    <sheetDataSet>
      <sheetData sheetId="0">
        <row r="31">
          <cell r="B31">
            <v>-31379.309999999998</v>
          </cell>
          <cell r="C31">
            <v>-1979829.78</v>
          </cell>
          <cell r="D31">
            <v>9175.389999999998</v>
          </cell>
          <cell r="E31">
            <v>-61413.67999999995</v>
          </cell>
          <cell r="F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FS"/>
      <sheetName val="Notes"/>
      <sheetName val="Additional Info."/>
    </sheetNames>
    <sheetDataSet>
      <sheetData sheetId="2">
        <row r="18">
          <cell r="D18">
            <v>96842</v>
          </cell>
          <cell r="F18">
            <v>644</v>
          </cell>
          <cell r="J18">
            <v>61341.46868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5.28125" style="1" customWidth="1"/>
    <col min="5" max="5" width="15.28125" style="1" customWidth="1"/>
    <col min="6" max="6" width="3.7109375" style="1" customWidth="1"/>
    <col min="7" max="7" width="17.28125" style="1" customWidth="1"/>
    <col min="8" max="16384" width="9.140625" style="1" customWidth="1"/>
  </cols>
  <sheetData>
    <row r="1" spans="1:2" ht="20.25">
      <c r="A1" s="17" t="s">
        <v>153</v>
      </c>
      <c r="B1" s="5"/>
    </row>
    <row r="2" spans="1:7" ht="16.5" customHeight="1">
      <c r="A2" s="149" t="s">
        <v>306</v>
      </c>
      <c r="B2" s="150"/>
      <c r="C2" s="150"/>
      <c r="D2" s="150"/>
      <c r="E2" s="150"/>
      <c r="F2" s="150"/>
      <c r="G2" s="150"/>
    </row>
    <row r="3" ht="18" customHeight="1">
      <c r="A3" s="39"/>
    </row>
    <row r="4" spans="1:2" ht="15.75">
      <c r="A4" s="18" t="s">
        <v>152</v>
      </c>
      <c r="B4" s="4"/>
    </row>
    <row r="5" spans="1:2" ht="15">
      <c r="A5" s="19" t="s">
        <v>307</v>
      </c>
      <c r="B5" s="3"/>
    </row>
    <row r="6" spans="5:7" ht="12.75">
      <c r="E6" s="9" t="s">
        <v>118</v>
      </c>
      <c r="G6" s="9" t="s">
        <v>119</v>
      </c>
    </row>
    <row r="7" spans="3:7" ht="12.75">
      <c r="C7" s="9" t="s">
        <v>0</v>
      </c>
      <c r="D7" s="5"/>
      <c r="E7" s="21" t="s">
        <v>145</v>
      </c>
      <c r="F7" s="9"/>
      <c r="G7" s="21" t="s">
        <v>139</v>
      </c>
    </row>
    <row r="8" spans="3:7" ht="12.75">
      <c r="C8" s="9"/>
      <c r="D8" s="5"/>
      <c r="E8" s="9" t="s">
        <v>1</v>
      </c>
      <c r="F8" s="9"/>
      <c r="G8" s="9" t="s">
        <v>1</v>
      </c>
    </row>
    <row r="9" spans="3:7" ht="12.75">
      <c r="C9" s="9"/>
      <c r="D9" s="5"/>
      <c r="E9" s="9"/>
      <c r="F9" s="9"/>
      <c r="G9" s="9"/>
    </row>
    <row r="10" spans="1:7" ht="12.75">
      <c r="A10" s="5" t="s">
        <v>154</v>
      </c>
      <c r="E10" s="7"/>
      <c r="F10" s="7"/>
      <c r="G10" s="7"/>
    </row>
    <row r="11" spans="1:7" ht="12.75">
      <c r="A11" s="5" t="s">
        <v>308</v>
      </c>
      <c r="E11" s="7"/>
      <c r="F11" s="7"/>
      <c r="G11" s="7"/>
    </row>
    <row r="12" spans="1:7" ht="12.75">
      <c r="A12" s="5"/>
      <c r="E12" s="7"/>
      <c r="F12" s="7"/>
      <c r="G12" s="7"/>
    </row>
    <row r="13" spans="1:7" ht="12.75">
      <c r="A13" s="5" t="s">
        <v>309</v>
      </c>
      <c r="B13" s="5"/>
      <c r="C13" s="47" t="s">
        <v>352</v>
      </c>
      <c r="D13" s="43"/>
      <c r="E13" s="7">
        <v>46526</v>
      </c>
      <c r="F13" s="7"/>
      <c r="G13" s="7">
        <f>+'[2]Working for BS'!$N$8/1000-787</f>
        <v>47243.649</v>
      </c>
    </row>
    <row r="14" spans="1:7" ht="12.75">
      <c r="A14" s="5" t="s">
        <v>155</v>
      </c>
      <c r="B14" s="5"/>
      <c r="C14" s="47"/>
      <c r="D14" s="43"/>
      <c r="E14" s="7">
        <v>787</v>
      </c>
      <c r="F14" s="7"/>
      <c r="G14" s="7">
        <v>787</v>
      </c>
    </row>
    <row r="15" spans="1:7" ht="12.75">
      <c r="A15" s="5" t="s">
        <v>2</v>
      </c>
      <c r="B15" s="5"/>
      <c r="C15" s="44"/>
      <c r="D15" s="43"/>
      <c r="E15" s="7">
        <f>+'[2]Working for BS'!$M$16/1000</f>
        <v>24618.463994945057</v>
      </c>
      <c r="F15" s="7"/>
      <c r="G15" s="7">
        <f>+'[2]Working for BS'!$N$16/1000</f>
        <v>24618.465</v>
      </c>
    </row>
    <row r="16" spans="3:7" ht="12.75">
      <c r="C16" s="44"/>
      <c r="D16" s="43"/>
      <c r="E16" s="8"/>
      <c r="F16" s="7"/>
      <c r="G16" s="8"/>
    </row>
    <row r="17" spans="3:7" ht="12.75">
      <c r="C17" s="44"/>
      <c r="D17" s="43"/>
      <c r="E17" s="33">
        <f>SUM(E13:E16)</f>
        <v>71931.46399494505</v>
      </c>
      <c r="F17" s="7"/>
      <c r="G17" s="33">
        <f>SUM(G13:G16)</f>
        <v>72649.114</v>
      </c>
    </row>
    <row r="18" spans="1:7" ht="12.75">
      <c r="A18" s="5" t="s">
        <v>3</v>
      </c>
      <c r="B18" s="5"/>
      <c r="C18" s="44"/>
      <c r="D18" s="43"/>
      <c r="E18" s="7"/>
      <c r="F18" s="7"/>
      <c r="G18" s="7"/>
    </row>
    <row r="19" spans="2:7" ht="12.75">
      <c r="B19" s="1" t="s">
        <v>4</v>
      </c>
      <c r="C19" s="44"/>
      <c r="D19" s="43"/>
      <c r="E19" s="10">
        <f>+'[2]Working for BS'!$M$25/1000</f>
        <v>5174.6309</v>
      </c>
      <c r="F19" s="7"/>
      <c r="G19" s="10">
        <f>+'[2]Working for BS'!$N$25/1000</f>
        <v>4714.355</v>
      </c>
    </row>
    <row r="20" spans="2:7" ht="12.75">
      <c r="B20" s="1" t="s">
        <v>5</v>
      </c>
      <c r="C20" s="44"/>
      <c r="D20" s="43"/>
      <c r="E20" s="11">
        <f>+'[2]Working for BS'!$M$26/1000</f>
        <v>13602.72456</v>
      </c>
      <c r="F20" s="7"/>
      <c r="G20" s="11">
        <f>+'[2]Working for BS'!$N$26/1000</f>
        <v>14130.389</v>
      </c>
    </row>
    <row r="21" spans="2:7" ht="12.75">
      <c r="B21" s="1" t="s">
        <v>6</v>
      </c>
      <c r="C21" s="44"/>
      <c r="D21" s="43"/>
      <c r="E21" s="11">
        <f>+'[2]Working for BS'!$M$27/1000</f>
        <v>8628.40064</v>
      </c>
      <c r="F21" s="7"/>
      <c r="G21" s="11">
        <f>+'[2]Working for BS'!$N$27/1000</f>
        <v>3310.218</v>
      </c>
    </row>
    <row r="22" spans="2:7" ht="12.75">
      <c r="B22" s="1" t="s">
        <v>7</v>
      </c>
      <c r="C22" s="44"/>
      <c r="D22" s="43"/>
      <c r="E22" s="12">
        <f>+'[2]Working for BS'!$M$30/1000+'[2]Working for BS'!$M$29/1000</f>
        <v>1625.79204</v>
      </c>
      <c r="F22" s="7"/>
      <c r="G22" s="12">
        <f>+'[2]Working for BS'!$N$30/1000</f>
        <v>840.677</v>
      </c>
    </row>
    <row r="23" spans="3:7" ht="12.75">
      <c r="C23" s="44"/>
      <c r="D23" s="43"/>
      <c r="E23" s="12">
        <f>SUM(E19:E22)</f>
        <v>29031.54814</v>
      </c>
      <c r="F23" s="7"/>
      <c r="G23" s="12">
        <f>SUM(G19:G22)</f>
        <v>22995.639</v>
      </c>
    </row>
    <row r="24" spans="1:7" ht="13.5" thickBot="1">
      <c r="A24" s="5" t="s">
        <v>156</v>
      </c>
      <c r="B24" s="5"/>
      <c r="C24" s="44"/>
      <c r="D24" s="43"/>
      <c r="E24" s="61">
        <f>+E23+E17</f>
        <v>100963.01213494505</v>
      </c>
      <c r="F24" s="7"/>
      <c r="G24" s="61">
        <f>+G23+G17</f>
        <v>95644.753</v>
      </c>
    </row>
    <row r="25" spans="3:7" ht="13.5" thickTop="1">
      <c r="C25" s="44"/>
      <c r="D25" s="43"/>
      <c r="E25" s="13"/>
      <c r="F25" s="7"/>
      <c r="G25" s="13"/>
    </row>
    <row r="26" spans="3:7" ht="12.75">
      <c r="C26" s="44"/>
      <c r="D26" s="43"/>
      <c r="E26" s="13"/>
      <c r="F26" s="7"/>
      <c r="G26" s="13"/>
    </row>
    <row r="27" spans="1:7" ht="12.75">
      <c r="A27" s="5" t="s">
        <v>157</v>
      </c>
      <c r="C27" s="44"/>
      <c r="D27" s="43"/>
      <c r="E27" s="13"/>
      <c r="F27" s="7"/>
      <c r="G27" s="13"/>
    </row>
    <row r="28" spans="1:7" ht="12.75">
      <c r="A28" s="68" t="s">
        <v>310</v>
      </c>
      <c r="C28" s="44"/>
      <c r="D28" s="43"/>
      <c r="E28" s="13"/>
      <c r="F28" s="7"/>
      <c r="G28" s="13"/>
    </row>
    <row r="29" spans="2:7" ht="12.75">
      <c r="B29" s="1" t="s">
        <v>13</v>
      </c>
      <c r="C29" s="44"/>
      <c r="D29" s="43"/>
      <c r="E29" s="7">
        <f>+'[2]Working for BS'!$M$42/1000</f>
        <v>96842.389</v>
      </c>
      <c r="F29" s="7"/>
      <c r="G29" s="7">
        <f>+'[2]Working for BS'!$N$42/1000</f>
        <v>96842.389</v>
      </c>
    </row>
    <row r="30" spans="2:7" ht="12.75">
      <c r="B30" s="1" t="s">
        <v>14</v>
      </c>
      <c r="C30" s="44"/>
      <c r="D30" s="43"/>
      <c r="E30" s="7">
        <f>+'[2]Working for BS'!$M$44/1000</f>
        <v>643.613</v>
      </c>
      <c r="F30" s="7"/>
      <c r="G30" s="7">
        <f>+'[2]Working for BS'!$N$44/1000</f>
        <v>643.613</v>
      </c>
    </row>
    <row r="31" spans="2:7" ht="12.75">
      <c r="B31" s="1" t="s">
        <v>15</v>
      </c>
      <c r="C31" s="44"/>
      <c r="D31" s="43"/>
      <c r="E31" s="8">
        <f>+'[2]Working for BS'!$M$50/1000+'[2]Working for BS'!$M$51/1000</f>
        <v>-35038.51321505494</v>
      </c>
      <c r="F31" s="7"/>
      <c r="G31" s="8">
        <f>+'[2]Working for BS'!$N$50/1000+'[2]Working for BS'!$N$51/1000</f>
        <v>-34517.402</v>
      </c>
    </row>
    <row r="32" spans="3:7" ht="12.75">
      <c r="C32" s="44"/>
      <c r="D32" s="43"/>
      <c r="E32" s="7">
        <f>SUM(E29:E31)</f>
        <v>62447.48878494505</v>
      </c>
      <c r="F32" s="7"/>
      <c r="G32" s="7">
        <f>SUM(G29:G31)</f>
        <v>62968.59999999999</v>
      </c>
    </row>
    <row r="33" spans="3:7" ht="12.75">
      <c r="C33" s="44"/>
      <c r="D33" s="43"/>
      <c r="E33" s="7"/>
      <c r="F33" s="7"/>
      <c r="G33" s="7"/>
    </row>
    <row r="34" spans="1:7" ht="12.75">
      <c r="A34" s="5" t="s">
        <v>104</v>
      </c>
      <c r="C34" s="44"/>
      <c r="D34" s="43"/>
      <c r="E34" s="7">
        <f>+'[2]Working for BS'!$M$54/1000+'[2]Working for BS'!$M$55/1000</f>
        <v>3</v>
      </c>
      <c r="F34" s="7"/>
      <c r="G34" s="7">
        <f>+'[2]Working for BS'!$N$54/1000+'[2]Working for BS'!$N$55/1000</f>
        <v>2.061</v>
      </c>
    </row>
    <row r="35" spans="1:7" ht="12.75">
      <c r="A35" s="5" t="s">
        <v>149</v>
      </c>
      <c r="C35" s="44"/>
      <c r="D35" s="43"/>
      <c r="E35" s="33">
        <f>SUM(E32:E34)</f>
        <v>62450.48878494505</v>
      </c>
      <c r="F35" s="7"/>
      <c r="G35" s="33">
        <f>SUM(G32:G34)</f>
        <v>62970.66099999999</v>
      </c>
    </row>
    <row r="36" spans="1:7" ht="12.75">
      <c r="A36" s="5"/>
      <c r="C36" s="44"/>
      <c r="D36" s="43"/>
      <c r="E36" s="7"/>
      <c r="F36" s="7"/>
      <c r="G36" s="7"/>
    </row>
    <row r="37" spans="1:7" ht="12.75">
      <c r="A37" s="5" t="s">
        <v>311</v>
      </c>
      <c r="C37" s="44"/>
      <c r="D37" s="43"/>
      <c r="E37" s="6"/>
      <c r="F37" s="6"/>
      <c r="G37" s="6"/>
    </row>
    <row r="38" spans="2:7" ht="12.75">
      <c r="B38" s="1" t="s">
        <v>16</v>
      </c>
      <c r="C38" s="47">
        <v>22</v>
      </c>
      <c r="D38" s="43"/>
      <c r="E38" s="10">
        <f>+'[2]Working for BS'!$M$59/1000</f>
        <v>10545.5519</v>
      </c>
      <c r="F38" s="7"/>
      <c r="G38" s="10">
        <f>+'[2]Working for BS'!$N$59/1000</f>
        <v>10791.57</v>
      </c>
    </row>
    <row r="39" spans="2:7" ht="12.75">
      <c r="B39" s="1" t="s">
        <v>17</v>
      </c>
      <c r="C39" s="44"/>
      <c r="D39" s="43"/>
      <c r="E39" s="12">
        <f>+'[2]Working for BS'!$M$61/1000</f>
        <v>405.209</v>
      </c>
      <c r="F39" s="7"/>
      <c r="G39" s="12">
        <f>+'[2]Working for BS'!$N$61/1000</f>
        <v>435.209</v>
      </c>
    </row>
    <row r="40" spans="3:7" ht="12.75">
      <c r="C40" s="44"/>
      <c r="D40" s="43"/>
      <c r="E40" s="66">
        <f>SUM(E38:E39)</f>
        <v>10950.760900000001</v>
      </c>
      <c r="F40" s="7"/>
      <c r="G40" s="66">
        <f>SUM(G38:G39)</f>
        <v>11226.779</v>
      </c>
    </row>
    <row r="41" spans="3:7" ht="12.75">
      <c r="C41" s="64"/>
      <c r="D41" s="65"/>
      <c r="E41" s="48"/>
      <c r="F41" s="48"/>
      <c r="G41" s="48"/>
    </row>
    <row r="42" spans="1:7" ht="12.75">
      <c r="A42" s="5" t="s">
        <v>8</v>
      </c>
      <c r="C42" s="44"/>
      <c r="D42" s="43"/>
      <c r="E42" s="7"/>
      <c r="F42" s="7"/>
      <c r="G42" s="7"/>
    </row>
    <row r="43" spans="2:7" ht="12.75">
      <c r="B43" s="1" t="s">
        <v>9</v>
      </c>
      <c r="C43" s="44"/>
      <c r="D43" s="43"/>
      <c r="E43" s="10">
        <f>+'[2]Working for BS'!$M$66/1000</f>
        <v>9210.515910000002</v>
      </c>
      <c r="F43" s="7"/>
      <c r="G43" s="10">
        <f>+'[2]Working for BS'!$N$66/1000</f>
        <v>9064.722</v>
      </c>
    </row>
    <row r="44" spans="2:7" ht="12.75">
      <c r="B44" s="1" t="s">
        <v>10</v>
      </c>
      <c r="C44" s="44"/>
      <c r="D44" s="43"/>
      <c r="E44" s="11">
        <f>+'[2]Working for BS'!$M$67/1000</f>
        <v>2877.3944499999993</v>
      </c>
      <c r="F44" s="7"/>
      <c r="G44" s="11">
        <f>+'[2]Working for BS'!$N$67/1000</f>
        <v>1801.81</v>
      </c>
    </row>
    <row r="45" spans="2:7" ht="12.75">
      <c r="B45" s="38" t="s">
        <v>312</v>
      </c>
      <c r="C45" s="44"/>
      <c r="D45" s="43"/>
      <c r="E45" s="11">
        <f>+'[2]Working for BS'!$M$69/1000</f>
        <v>855</v>
      </c>
      <c r="F45" s="7"/>
      <c r="G45" s="11">
        <v>0</v>
      </c>
    </row>
    <row r="46" spans="2:7" ht="12.75">
      <c r="B46" s="1" t="s">
        <v>11</v>
      </c>
      <c r="C46" s="47">
        <v>22</v>
      </c>
      <c r="D46" s="43"/>
      <c r="E46" s="11">
        <f>+'[2]Working for BS'!$M$70/1000</f>
        <v>9763.79279</v>
      </c>
      <c r="F46" s="7"/>
      <c r="G46" s="11">
        <f>+'[2]Working for BS'!$N$70/1000</f>
        <v>7185.176</v>
      </c>
    </row>
    <row r="47" spans="2:7" ht="12.75">
      <c r="B47" s="1" t="s">
        <v>140</v>
      </c>
      <c r="C47" s="47"/>
      <c r="D47" s="43"/>
      <c r="E47" s="11">
        <f>+'[2]Working for BS'!$M$71/1000</f>
        <v>5839.72032</v>
      </c>
      <c r="F47" s="7"/>
      <c r="G47" s="11">
        <f>+'[2]Working for BS'!$N$71/1000</f>
        <v>5065.258</v>
      </c>
    </row>
    <row r="48" spans="2:7" ht="12.75">
      <c r="B48" s="1" t="s">
        <v>12</v>
      </c>
      <c r="C48" s="44"/>
      <c r="D48" s="43"/>
      <c r="E48" s="12">
        <f>+'[2]Working for BS'!$M$72/1000</f>
        <v>-985.11594</v>
      </c>
      <c r="F48" s="7"/>
      <c r="G48" s="12">
        <f>+'[2]Working for BS'!$N$72/1000</f>
        <v>-1669.653</v>
      </c>
    </row>
    <row r="49" spans="3:7" ht="12.75">
      <c r="C49" s="44"/>
      <c r="D49" s="43"/>
      <c r="E49" s="12">
        <f>SUM(E43:E48)</f>
        <v>27561.307530000002</v>
      </c>
      <c r="F49" s="7"/>
      <c r="G49" s="12">
        <f>SUM(G43:G48)</f>
        <v>21447.313000000002</v>
      </c>
    </row>
    <row r="50" spans="3:7" ht="12.75">
      <c r="C50" s="44"/>
      <c r="D50" s="43"/>
      <c r="E50" s="7"/>
      <c r="F50" s="7"/>
      <c r="G50" s="7"/>
    </row>
    <row r="51" spans="1:7" ht="12.75">
      <c r="A51" s="5" t="s">
        <v>150</v>
      </c>
      <c r="C51" s="44"/>
      <c r="D51" s="43"/>
      <c r="E51" s="7">
        <f>+E49+E40</f>
        <v>38512.06843</v>
      </c>
      <c r="F51" s="7"/>
      <c r="G51" s="7">
        <f>+G49+G40</f>
        <v>32674.092000000004</v>
      </c>
    </row>
    <row r="52" spans="3:7" ht="12.75">
      <c r="C52" s="44"/>
      <c r="D52" s="43"/>
      <c r="E52" s="13"/>
      <c r="F52" s="7"/>
      <c r="G52" s="7"/>
    </row>
    <row r="53" spans="1:7" s="14" customFormat="1" ht="17.25" customHeight="1">
      <c r="A53" s="41" t="s">
        <v>158</v>
      </c>
      <c r="C53" s="45"/>
      <c r="D53" s="45"/>
      <c r="E53" s="15">
        <f>+E51+E35</f>
        <v>100962.55721494506</v>
      </c>
      <c r="F53" s="16"/>
      <c r="G53" s="15">
        <f>+G51+G35</f>
        <v>95644.753</v>
      </c>
    </row>
    <row r="54" spans="3:7" ht="12.75">
      <c r="C54" s="44"/>
      <c r="D54" s="43"/>
      <c r="E54" s="7"/>
      <c r="F54" s="7"/>
      <c r="G54" s="7"/>
    </row>
    <row r="55" spans="1:7" ht="12.75">
      <c r="A55" s="1" t="s">
        <v>144</v>
      </c>
      <c r="C55" s="44"/>
      <c r="D55" s="43"/>
      <c r="E55" s="6">
        <f>+E35/E29</f>
        <v>0.644867288279568</v>
      </c>
      <c r="F55" s="6"/>
      <c r="G55" s="6">
        <f>+G35/G29</f>
        <v>0.6502386160671851</v>
      </c>
    </row>
    <row r="57" spans="1:7" ht="12.75">
      <c r="A57" s="151" t="s">
        <v>353</v>
      </c>
      <c r="B57" s="150"/>
      <c r="C57" s="150"/>
      <c r="D57" s="150"/>
      <c r="E57" s="150"/>
      <c r="F57" s="150"/>
      <c r="G57" s="150"/>
    </row>
    <row r="58" ht="12.75">
      <c r="A58" s="1" t="s">
        <v>88</v>
      </c>
    </row>
    <row r="62" ht="12.75">
      <c r="E62" s="60"/>
    </row>
  </sheetData>
  <mergeCells count="2">
    <mergeCell ref="A2:G2"/>
    <mergeCell ref="A57:G57"/>
  </mergeCells>
  <printOptions horizontalCentered="1"/>
  <pageMargins left="0.65" right="0.65" top="1" bottom="0.7" header="0.5" footer="0.5"/>
  <pageSetup firstPageNumber="1" useFirstPageNumber="1" horizontalDpi="600" verticalDpi="600" orientation="portrait" paperSize="9" scale="95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24">
      <selection activeCell="G40" sqref="G40"/>
    </sheetView>
  </sheetViews>
  <sheetFormatPr defaultColWidth="9.140625" defaultRowHeight="12.75"/>
  <cols>
    <col min="1" max="1" width="36.7109375" style="1" customWidth="1"/>
    <col min="2" max="2" width="5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BERHAD ( Co No. 589167-W )</v>
      </c>
    </row>
    <row r="2" spans="1:7" ht="16.5" customHeight="1">
      <c r="A2" s="149" t="str">
        <f>+'BS'!A2</f>
        <v>(Incorporated In Malaysia)</v>
      </c>
      <c r="B2" s="150"/>
      <c r="C2" s="150"/>
      <c r="D2" s="150"/>
      <c r="E2" s="150"/>
      <c r="F2" s="150"/>
      <c r="G2" s="150"/>
    </row>
    <row r="3" spans="1:7" ht="16.5" customHeight="1">
      <c r="A3" s="149"/>
      <c r="B3" s="150"/>
      <c r="C3" s="150"/>
      <c r="D3" s="150"/>
      <c r="E3" s="150"/>
      <c r="F3" s="150"/>
      <c r="G3" s="150"/>
    </row>
    <row r="4" spans="1:3" ht="15.75">
      <c r="A4" s="18" t="s">
        <v>159</v>
      </c>
      <c r="B4" s="4"/>
      <c r="C4" s="2"/>
    </row>
    <row r="5" spans="1:3" ht="14.25">
      <c r="A5" s="71" t="s">
        <v>160</v>
      </c>
      <c r="B5" s="3"/>
      <c r="C5" s="2"/>
    </row>
    <row r="6" spans="1:3" ht="15">
      <c r="A6" s="19"/>
      <c r="B6" s="3"/>
      <c r="C6" s="2"/>
    </row>
    <row r="7" spans="3:7" ht="12.75">
      <c r="C7" s="152" t="s">
        <v>18</v>
      </c>
      <c r="D7" s="152"/>
      <c r="F7" s="152" t="s">
        <v>20</v>
      </c>
      <c r="G7" s="152"/>
    </row>
    <row r="8" spans="3:7" ht="12.75">
      <c r="C8" s="152" t="s">
        <v>19</v>
      </c>
      <c r="D8" s="152"/>
      <c r="F8" s="152" t="s">
        <v>19</v>
      </c>
      <c r="G8" s="152"/>
    </row>
    <row r="9" spans="3:7" ht="12.75">
      <c r="C9" s="20" t="s">
        <v>146</v>
      </c>
      <c r="D9" s="20" t="str">
        <f>C9</f>
        <v>31 March</v>
      </c>
      <c r="E9" s="2"/>
      <c r="F9" s="20" t="str">
        <f>+C9</f>
        <v>31 March</v>
      </c>
      <c r="G9" s="20" t="str">
        <f>F9</f>
        <v>31 March</v>
      </c>
    </row>
    <row r="10" spans="3:7" ht="12.75">
      <c r="C10" s="9">
        <v>2006</v>
      </c>
      <c r="D10" s="9">
        <v>2005</v>
      </c>
      <c r="E10" s="2"/>
      <c r="F10" s="9">
        <v>2006</v>
      </c>
      <c r="G10" s="9">
        <v>2005</v>
      </c>
    </row>
    <row r="11" spans="2:7" ht="12.75">
      <c r="B11" s="9" t="s">
        <v>0</v>
      </c>
      <c r="C11" s="9" t="s">
        <v>1</v>
      </c>
      <c r="D11" s="9" t="s">
        <v>1</v>
      </c>
      <c r="E11" s="2"/>
      <c r="F11" s="9" t="s">
        <v>1</v>
      </c>
      <c r="G11" s="9" t="s">
        <v>1</v>
      </c>
    </row>
    <row r="13" spans="1:7" s="14" customFormat="1" ht="18.75" customHeight="1">
      <c r="A13" s="14" t="s">
        <v>21</v>
      </c>
      <c r="B13" s="45"/>
      <c r="C13" s="28">
        <f>+'[2]Working for IS'!$P$9/1000</f>
        <v>9667.4398</v>
      </c>
      <c r="D13" s="28">
        <f>+'[3]Working for IS'!$M$9/1000</f>
        <v>6833.93175</v>
      </c>
      <c r="E13" s="31"/>
      <c r="F13" s="28">
        <f>+'[2]Working for IS'!$N$9/1000</f>
        <v>9667.4398</v>
      </c>
      <c r="G13" s="28">
        <f>+'[3]Working for IS'!$O$9/1000</f>
        <v>6833.93175</v>
      </c>
    </row>
    <row r="14" spans="2:7" ht="12.75">
      <c r="B14" s="43"/>
      <c r="C14" s="7"/>
      <c r="D14" s="7"/>
      <c r="F14" s="7"/>
      <c r="G14" s="7"/>
    </row>
    <row r="15" spans="1:7" ht="12.75">
      <c r="A15" s="23" t="s">
        <v>161</v>
      </c>
      <c r="B15" s="44"/>
      <c r="C15" s="8">
        <f>+'[2]Working for IS'!$N$11/1000</f>
        <v>-6872.23376</v>
      </c>
      <c r="D15" s="8">
        <f>+'[3]Working for IS'!$O$11/1000</f>
        <v>-6574.471439999999</v>
      </c>
      <c r="F15" s="8">
        <f>+'[2]Working for IS'!$P$11/1000</f>
        <v>-6872.23376</v>
      </c>
      <c r="G15" s="8">
        <f>+'[3]Working for IS'!$O$11/1000</f>
        <v>-6574.471439999999</v>
      </c>
    </row>
    <row r="16" spans="1:7" ht="12.75">
      <c r="A16" s="23"/>
      <c r="B16" s="44"/>
      <c r="C16" s="13"/>
      <c r="D16" s="13"/>
      <c r="F16" s="13"/>
      <c r="G16" s="13"/>
    </row>
    <row r="17" spans="1:7" ht="12.75">
      <c r="A17" s="23" t="s">
        <v>313</v>
      </c>
      <c r="B17" s="44"/>
      <c r="C17" s="7">
        <f>+C13+C15</f>
        <v>2795.20604</v>
      </c>
      <c r="D17" s="7">
        <f>+D13+D15</f>
        <v>259.4603100000004</v>
      </c>
      <c r="F17" s="7">
        <f>+F13+F15</f>
        <v>2795.20604</v>
      </c>
      <c r="G17" s="7">
        <f>+G13+G15</f>
        <v>259.4603100000004</v>
      </c>
    </row>
    <row r="18" spans="1:7" ht="12.75">
      <c r="A18" s="22"/>
      <c r="B18" s="44"/>
      <c r="C18" s="7"/>
      <c r="D18" s="7"/>
      <c r="F18" s="7"/>
      <c r="G18" s="7"/>
    </row>
    <row r="19" spans="1:7" ht="12.75">
      <c r="A19" s="23" t="s">
        <v>162</v>
      </c>
      <c r="B19" s="44"/>
      <c r="C19" s="8">
        <f>+'[2]Working for IS'!$N$15/1000</f>
        <v>122.69012</v>
      </c>
      <c r="D19" s="8">
        <f>+'[3]Working for IS'!$M$15/1000</f>
        <v>29.948529999999998</v>
      </c>
      <c r="F19" s="8">
        <f>+'[2]Working for IS'!$P$15/1000</f>
        <v>122.69012</v>
      </c>
      <c r="G19" s="8">
        <f>+'[3]Working for IS'!$O$15/1000</f>
        <v>29.948529999999998</v>
      </c>
    </row>
    <row r="20" spans="1:7" ht="12.75">
      <c r="A20" s="23"/>
      <c r="B20" s="44"/>
      <c r="C20" s="7"/>
      <c r="D20" s="7"/>
      <c r="F20" s="7"/>
      <c r="G20" s="7"/>
    </row>
    <row r="21" spans="1:7" ht="12.75">
      <c r="A21" s="23"/>
      <c r="B21" s="44"/>
      <c r="C21" s="7">
        <f>SUM(C17:C19)</f>
        <v>2917.8961600000002</v>
      </c>
      <c r="D21" s="7">
        <f>SUM(D17:D19)</f>
        <v>289.4088400000004</v>
      </c>
      <c r="F21" s="7">
        <f>SUM(F17:F19)</f>
        <v>2917.8961600000002</v>
      </c>
      <c r="G21" s="7">
        <f>SUM(G17:G19)</f>
        <v>289.4088400000004</v>
      </c>
    </row>
    <row r="22" spans="1:7" ht="12.75">
      <c r="A22" s="23"/>
      <c r="B22" s="44"/>
      <c r="C22" s="7"/>
      <c r="D22" s="7"/>
      <c r="F22" s="7"/>
      <c r="G22" s="7"/>
    </row>
    <row r="23" spans="1:7" ht="12.75">
      <c r="A23" s="23" t="s">
        <v>163</v>
      </c>
      <c r="B23" s="44"/>
      <c r="C23" s="8">
        <f>-'[2]Working for IS'!$N$31/1000-C27-C28</f>
        <v>-1975.4697300000003</v>
      </c>
      <c r="D23" s="8">
        <f>-'[3]Working for IS'!$M$29/1000-D27-D28</f>
        <v>-1446.0231799999997</v>
      </c>
      <c r="F23" s="8">
        <f>+C23</f>
        <v>-1975.4697300000003</v>
      </c>
      <c r="G23" s="8">
        <f>+D23</f>
        <v>-1446.0231799999997</v>
      </c>
    </row>
    <row r="24" spans="1:7" ht="12.75">
      <c r="A24" s="23"/>
      <c r="B24" s="44"/>
      <c r="C24" s="13"/>
      <c r="D24" s="13"/>
      <c r="F24" s="13"/>
      <c r="G24" s="13"/>
    </row>
    <row r="25" spans="1:7" ht="12.75">
      <c r="A25" s="23"/>
      <c r="B25" s="44"/>
      <c r="C25" s="7">
        <f>SUM(C21:C23)</f>
        <v>942.42643</v>
      </c>
      <c r="D25" s="7">
        <f>SUM(D21:D23)</f>
        <v>-1156.6143399999992</v>
      </c>
      <c r="F25" s="7">
        <f>SUM(F21:F23)</f>
        <v>942.42643</v>
      </c>
      <c r="G25" s="7">
        <f>SUM(G21:G23)</f>
        <v>-1156.6143399999992</v>
      </c>
    </row>
    <row r="26" spans="1:7" ht="12.75">
      <c r="A26" s="23"/>
      <c r="B26" s="44"/>
      <c r="C26" s="7"/>
      <c r="D26" s="7"/>
      <c r="F26" s="7"/>
      <c r="G26" s="7"/>
    </row>
    <row r="27" spans="1:7" ht="12.75">
      <c r="A27" s="1" t="s">
        <v>22</v>
      </c>
      <c r="B27" s="44"/>
      <c r="C27" s="7">
        <f>-'[2]Working for IS'!$P$25/1000</f>
        <v>-464.9806800000001</v>
      </c>
      <c r="D27" s="7">
        <f>-'[3]Working for IS'!$M$24/1000</f>
        <v>-191.83303999999998</v>
      </c>
      <c r="F27" s="7">
        <f>-'[2]Working for IS'!$N$25/1000</f>
        <v>-464.9806800000001</v>
      </c>
      <c r="G27" s="7">
        <f>+D27</f>
        <v>-191.83303999999998</v>
      </c>
    </row>
    <row r="28" spans="1:7" ht="12.75">
      <c r="A28" s="1" t="s">
        <v>164</v>
      </c>
      <c r="B28" s="44"/>
      <c r="C28" s="8">
        <f>-'[2]Working for IS'!$P$78/1000</f>
        <v>-1048.21403</v>
      </c>
      <c r="D28" s="8">
        <f>+'[4]P&amp;L'!$C$20</f>
        <v>-715</v>
      </c>
      <c r="F28" s="8">
        <f>-'[2]Working for IS'!$N$78/1000</f>
        <v>-1048.21403</v>
      </c>
      <c r="G28" s="8">
        <f>+D28</f>
        <v>-715</v>
      </c>
    </row>
    <row r="29" spans="2:7" ht="12.75">
      <c r="B29" s="44"/>
      <c r="C29" s="7"/>
      <c r="D29" s="7"/>
      <c r="F29" s="7"/>
      <c r="G29" s="7"/>
    </row>
    <row r="30" spans="1:7" ht="12.75">
      <c r="A30" s="23" t="s">
        <v>165</v>
      </c>
      <c r="B30" s="44"/>
      <c r="C30" s="7">
        <f>SUM(C25:C28)</f>
        <v>-570.7682800000002</v>
      </c>
      <c r="D30" s="7">
        <f>SUM(D25:D28)</f>
        <v>-2063.447379999999</v>
      </c>
      <c r="F30" s="7">
        <f>SUM(F25:F28)</f>
        <v>-570.7682800000002</v>
      </c>
      <c r="G30" s="7">
        <f>SUM(G25:G28)</f>
        <v>-2063.447379999999</v>
      </c>
    </row>
    <row r="31" spans="1:7" ht="12.75">
      <c r="A31" s="23" t="s">
        <v>23</v>
      </c>
      <c r="B31" s="47">
        <v>18</v>
      </c>
      <c r="C31" s="8">
        <v>0</v>
      </c>
      <c r="D31" s="8"/>
      <c r="F31" s="8">
        <v>0</v>
      </c>
      <c r="G31" s="8">
        <f>+D31</f>
        <v>0</v>
      </c>
    </row>
    <row r="32" spans="1:7" ht="12.75">
      <c r="A32" s="22"/>
      <c r="B32" s="44"/>
      <c r="C32" s="7"/>
      <c r="D32" s="7"/>
      <c r="F32" s="7"/>
      <c r="G32" s="7"/>
    </row>
    <row r="33" ht="12.75">
      <c r="B33" s="44"/>
    </row>
    <row r="34" spans="1:7" ht="12.75" customHeight="1" thickBot="1">
      <c r="A34" s="22" t="s">
        <v>314</v>
      </c>
      <c r="B34" s="44"/>
      <c r="C34" s="61">
        <f>SUM(C29:C31)</f>
        <v>-570.7682800000002</v>
      </c>
      <c r="D34" s="61">
        <f>SUM(D29:D31)</f>
        <v>-2063.447379999999</v>
      </c>
      <c r="E34" s="62"/>
      <c r="F34" s="61">
        <f>SUM(F29:F31)</f>
        <v>-570.7682800000002</v>
      </c>
      <c r="G34" s="61">
        <f>SUM(G29:G31)</f>
        <v>-2063.447379999999</v>
      </c>
    </row>
    <row r="35" spans="1:7" ht="12.75" customHeight="1" thickTop="1">
      <c r="A35" s="22"/>
      <c r="B35" s="44"/>
      <c r="C35" s="13"/>
      <c r="D35" s="13"/>
      <c r="E35" s="26"/>
      <c r="F35" s="13"/>
      <c r="G35" s="13"/>
    </row>
    <row r="36" spans="1:7" ht="12.75" customHeight="1">
      <c r="A36" s="22" t="s">
        <v>315</v>
      </c>
      <c r="B36" s="44"/>
      <c r="C36" s="7"/>
      <c r="D36" s="7"/>
      <c r="F36" s="7"/>
      <c r="G36" s="7"/>
    </row>
    <row r="37" spans="1:7" ht="12.75" customHeight="1">
      <c r="A37" s="1" t="s">
        <v>148</v>
      </c>
      <c r="B37" s="44"/>
      <c r="C37" s="7">
        <f>+C40-C38</f>
        <v>-570.7682800000002</v>
      </c>
      <c r="D37" s="7">
        <f>+D40-D38</f>
        <v>-2063.447379999999</v>
      </c>
      <c r="F37" s="7">
        <f>+F40-F38</f>
        <v>-570.7682800000002</v>
      </c>
      <c r="G37" s="7">
        <f>+G40-G38</f>
        <v>-2063.447379999999</v>
      </c>
    </row>
    <row r="38" spans="1:7" ht="12.75">
      <c r="A38" s="1" t="s">
        <v>24</v>
      </c>
      <c r="B38" s="44"/>
      <c r="C38" s="7">
        <f>+'[2]Working for IS'!$P$48/1000</f>
        <v>0</v>
      </c>
      <c r="D38" s="7">
        <f>+'[4]P&amp;L'!$C$34</f>
        <v>0</v>
      </c>
      <c r="F38" s="7">
        <f>+'[2]Working for IS'!$P$48/1000</f>
        <v>0</v>
      </c>
      <c r="G38" s="7">
        <f>+'[4]P&amp;L'!$F$34</f>
        <v>0</v>
      </c>
    </row>
    <row r="39" spans="1:7" ht="12.75">
      <c r="A39" s="1" t="s">
        <v>25</v>
      </c>
      <c r="B39" s="44"/>
      <c r="C39" s="8">
        <v>0</v>
      </c>
      <c r="D39" s="8">
        <v>0</v>
      </c>
      <c r="F39" s="8">
        <v>0</v>
      </c>
      <c r="G39" s="8">
        <v>0</v>
      </c>
    </row>
    <row r="40" spans="1:7" s="14" customFormat="1" ht="18.75" customHeight="1" thickBot="1">
      <c r="A40" s="24"/>
      <c r="B40" s="46"/>
      <c r="C40" s="63">
        <f>+C34</f>
        <v>-570.7682800000002</v>
      </c>
      <c r="D40" s="63">
        <f>+D34</f>
        <v>-2063.447379999999</v>
      </c>
      <c r="F40" s="63">
        <f>+F34</f>
        <v>-570.7682800000002</v>
      </c>
      <c r="G40" s="63">
        <f>+G34</f>
        <v>-2063.447379999999</v>
      </c>
    </row>
    <row r="41" ht="13.5" thickTop="1">
      <c r="B41" s="44"/>
    </row>
    <row r="42" spans="1:7" ht="12.75">
      <c r="A42" s="1" t="s">
        <v>109</v>
      </c>
      <c r="B42" s="47">
        <v>26</v>
      </c>
      <c r="C42" s="36">
        <f>'Additional Info.'!C92</f>
        <v>-0.5893809297618804</v>
      </c>
      <c r="D42" s="36">
        <f>'Additional Info.'!D92</f>
        <v>-2.1324756156795464</v>
      </c>
      <c r="E42" s="36"/>
      <c r="F42" s="36">
        <f>'Additional Info.'!F92</f>
        <v>-0.5893809297618804</v>
      </c>
      <c r="G42" s="58">
        <f>+'[4]P&amp;L'!$F$38</f>
        <v>-2.1330467224042247</v>
      </c>
    </row>
    <row r="43" spans="1:7" ht="12.75">
      <c r="A43" s="1" t="s">
        <v>110</v>
      </c>
      <c r="B43" s="47">
        <v>26</v>
      </c>
      <c r="C43" s="56">
        <f>'Additional Info.'!C110</f>
        <v>-0.5854874340931008</v>
      </c>
      <c r="D43" s="56">
        <f>'Additional Info.'!D110</f>
        <v>-2.1157703815353686</v>
      </c>
      <c r="E43" s="37"/>
      <c r="F43" s="56">
        <f>'Additional Info.'!F110</f>
        <v>-0.5854874340931008</v>
      </c>
      <c r="G43" s="57">
        <f>+'[4]P&amp;L'!$F$39</f>
        <v>-2.1172270890179106</v>
      </c>
    </row>
    <row r="44" spans="2:7" ht="12.75">
      <c r="B44" s="47"/>
      <c r="C44" s="56"/>
      <c r="D44" s="56"/>
      <c r="E44" s="37"/>
      <c r="F44" s="56"/>
      <c r="G44" s="57"/>
    </row>
    <row r="45" spans="3:6" ht="12.75">
      <c r="C45" s="37"/>
      <c r="D45" s="37"/>
      <c r="E45" s="37"/>
      <c r="F45" s="37"/>
    </row>
    <row r="46" spans="1:7" ht="12.75">
      <c r="A46" s="151" t="str">
        <f>'BS'!A57</f>
        <v>The notes set out on pages 6 to 12 form an integral part of, and should be read in conjunction with this interim </v>
      </c>
      <c r="B46" s="151"/>
      <c r="C46" s="151"/>
      <c r="D46" s="151"/>
      <c r="E46" s="151"/>
      <c r="F46" s="151"/>
      <c r="G46" s="151"/>
    </row>
    <row r="47" spans="1:7" ht="12.75">
      <c r="A47" s="151" t="str">
        <f>'BS'!A58</f>
        <v>financial report.</v>
      </c>
      <c r="B47" s="151"/>
      <c r="C47" s="151"/>
      <c r="D47" s="151"/>
      <c r="E47" s="151"/>
      <c r="F47" s="151"/>
      <c r="G47" s="151"/>
    </row>
  </sheetData>
  <mergeCells count="8">
    <mergeCell ref="A47:G47"/>
    <mergeCell ref="A3:G3"/>
    <mergeCell ref="A46:G46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fitToHeight="1" fitToWidth="1" horizontalDpi="600" verticalDpi="600" orientation="portrait" paperSize="9" scale="96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25">
      <selection activeCell="N13" sqref="N13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" width="1.7109375" style="1" customWidth="1"/>
    <col min="4" max="4" width="12.140625" style="1" customWidth="1"/>
    <col min="5" max="5" width="1.7109375" style="26" customWidth="1"/>
    <col min="6" max="6" width="19.57421875" style="1" customWidth="1"/>
    <col min="7" max="7" width="1.7109375" style="26" customWidth="1"/>
    <col min="8" max="8" width="12.57421875" style="1" customWidth="1"/>
    <col min="9" max="9" width="1.7109375" style="26" customWidth="1"/>
    <col min="10" max="10" width="11.8515625" style="1" customWidth="1"/>
    <col min="11" max="11" width="1.57421875" style="1" customWidth="1"/>
    <col min="12" max="12" width="9.140625" style="1" customWidth="1"/>
    <col min="13" max="13" width="1.57421875" style="1" customWidth="1"/>
    <col min="14" max="14" width="9.8515625" style="1" bestFit="1" customWidth="1"/>
    <col min="15" max="16384" width="9.140625" style="1" customWidth="1"/>
  </cols>
  <sheetData>
    <row r="1" spans="1:3" ht="20.25">
      <c r="A1" s="17" t="str">
        <f>'BS'!A1</f>
        <v>VTI VINTAGE BERHAD ( Co No. 589167-W )</v>
      </c>
      <c r="B1" s="5"/>
      <c r="C1" s="2"/>
    </row>
    <row r="2" spans="1:7" ht="18.75" customHeight="1">
      <c r="A2" s="149" t="str">
        <f>+'BS'!A2</f>
        <v>(Incorporated In Malaysia)</v>
      </c>
      <c r="B2" s="150"/>
      <c r="C2" s="150"/>
      <c r="D2" s="150"/>
      <c r="E2" s="150"/>
      <c r="F2" s="150"/>
      <c r="G2" s="150"/>
    </row>
    <row r="3" ht="18" customHeight="1">
      <c r="C3" s="2"/>
    </row>
    <row r="4" spans="1:3" ht="15.75">
      <c r="A4" s="18" t="s">
        <v>316</v>
      </c>
      <c r="B4" s="4"/>
      <c r="C4" s="2"/>
    </row>
    <row r="5" spans="1:3" ht="14.25">
      <c r="A5" s="71" t="str">
        <f>'BS'!A5</f>
        <v>AS AT 31 MARCH 2006</v>
      </c>
      <c r="B5" s="3"/>
      <c r="C5" s="2"/>
    </row>
    <row r="6" spans="1:10" ht="14.25">
      <c r="A6" s="71"/>
      <c r="B6" s="3"/>
      <c r="C6" s="2"/>
      <c r="D6" s="152" t="s">
        <v>317</v>
      </c>
      <c r="E6" s="152"/>
      <c r="F6" s="152"/>
      <c r="G6" s="152"/>
      <c r="H6" s="152"/>
      <c r="I6" s="152"/>
      <c r="J6" s="152"/>
    </row>
    <row r="7" spans="1:10" ht="14.25">
      <c r="A7" s="71"/>
      <c r="B7" s="3"/>
      <c r="C7" s="2"/>
      <c r="D7" s="9"/>
      <c r="E7" s="9"/>
      <c r="F7" s="9" t="s">
        <v>318</v>
      </c>
      <c r="G7" s="9"/>
      <c r="H7" s="9"/>
      <c r="I7" s="9"/>
      <c r="J7" s="9"/>
    </row>
    <row r="8" spans="4:14" ht="12.75">
      <c r="D8" s="9"/>
      <c r="E8" s="27"/>
      <c r="F8" s="9"/>
      <c r="G8" s="27"/>
      <c r="H8" s="9" t="s">
        <v>26</v>
      </c>
      <c r="I8" s="27"/>
      <c r="J8" s="9"/>
      <c r="L8" s="9" t="s">
        <v>321</v>
      </c>
      <c r="N8" s="9" t="s">
        <v>29</v>
      </c>
    </row>
    <row r="9" spans="4:14" ht="12.75">
      <c r="D9" s="9" t="s">
        <v>319</v>
      </c>
      <c r="E9" s="27"/>
      <c r="F9" s="9"/>
      <c r="G9" s="27"/>
      <c r="H9" s="9" t="s">
        <v>27</v>
      </c>
      <c r="I9" s="27"/>
      <c r="J9" s="9"/>
      <c r="L9" s="9" t="s">
        <v>322</v>
      </c>
      <c r="N9" s="9" t="s">
        <v>323</v>
      </c>
    </row>
    <row r="10" spans="4:10" ht="12.75">
      <c r="D10" s="9" t="s">
        <v>320</v>
      </c>
      <c r="E10" s="27"/>
      <c r="F10" s="9" t="s">
        <v>14</v>
      </c>
      <c r="G10" s="27"/>
      <c r="H10" s="9" t="s">
        <v>28</v>
      </c>
      <c r="I10" s="27"/>
      <c r="J10" s="9" t="s">
        <v>29</v>
      </c>
    </row>
    <row r="11" spans="2:14" ht="12.75">
      <c r="B11" s="9" t="s">
        <v>0</v>
      </c>
      <c r="D11" s="9" t="s">
        <v>1</v>
      </c>
      <c r="E11" s="27"/>
      <c r="F11" s="9" t="s">
        <v>1</v>
      </c>
      <c r="G11" s="27"/>
      <c r="H11" s="9" t="s">
        <v>1</v>
      </c>
      <c r="I11" s="27"/>
      <c r="J11" s="9" t="s">
        <v>1</v>
      </c>
      <c r="L11" s="9" t="s">
        <v>1</v>
      </c>
      <c r="N11" s="9" t="s">
        <v>1</v>
      </c>
    </row>
    <row r="13" spans="1:14" ht="12.75">
      <c r="A13" s="1" t="s">
        <v>301</v>
      </c>
      <c r="D13" s="40">
        <f>+'[6]Equity'!$D$18</f>
        <v>96842</v>
      </c>
      <c r="F13" s="7">
        <f>+'[6]Equity'!$F$18</f>
        <v>644</v>
      </c>
      <c r="H13" s="7">
        <f>+'[2]Working for BS'!$N$50/1000+'[2]Working for BS'!$N$51/1000</f>
        <v>-34517.402</v>
      </c>
      <c r="J13" s="7">
        <f>+'[6]Equity'!$J$18</f>
        <v>61341.46868</v>
      </c>
      <c r="L13" s="60">
        <v>2</v>
      </c>
      <c r="N13" s="7">
        <v>62890</v>
      </c>
    </row>
    <row r="14" spans="4:15" ht="12.75">
      <c r="D14" s="7"/>
      <c r="E14" s="13"/>
      <c r="F14" s="7"/>
      <c r="G14" s="13"/>
      <c r="H14" s="7"/>
      <c r="I14" s="13"/>
      <c r="J14" s="7"/>
      <c r="K14" s="7"/>
      <c r="L14" s="7"/>
      <c r="M14" s="7"/>
      <c r="N14" s="7"/>
      <c r="O14" s="7"/>
    </row>
    <row r="15" spans="1:15" ht="12.75">
      <c r="A15" s="1" t="s">
        <v>30</v>
      </c>
      <c r="D15" s="7">
        <v>0</v>
      </c>
      <c r="E15" s="1"/>
      <c r="F15" s="7">
        <v>0</v>
      </c>
      <c r="G15" s="13"/>
      <c r="H15" s="7">
        <v>0</v>
      </c>
      <c r="I15" s="13"/>
      <c r="J15" s="7">
        <f>SUM(D15:H15)</f>
        <v>0</v>
      </c>
      <c r="K15" s="7"/>
      <c r="L15" s="7">
        <v>0</v>
      </c>
      <c r="M15" s="7"/>
      <c r="N15" s="7">
        <v>0</v>
      </c>
      <c r="O15" s="7"/>
    </row>
    <row r="16" spans="1:15" ht="12.75">
      <c r="A16" s="1" t="s">
        <v>77</v>
      </c>
      <c r="D16" s="7">
        <v>0</v>
      </c>
      <c r="E16" s="13"/>
      <c r="F16" s="7">
        <v>0</v>
      </c>
      <c r="G16" s="13"/>
      <c r="H16" s="7">
        <v>0</v>
      </c>
      <c r="I16" s="13"/>
      <c r="J16" s="7">
        <f>SUM(D16:H16)</f>
        <v>0</v>
      </c>
      <c r="K16" s="7"/>
      <c r="L16" s="7">
        <v>0</v>
      </c>
      <c r="M16" s="7"/>
      <c r="N16" s="7">
        <v>0</v>
      </c>
      <c r="O16" s="7"/>
    </row>
    <row r="17" spans="1:15" ht="12.75">
      <c r="A17" s="1" t="s">
        <v>102</v>
      </c>
      <c r="D17" s="7">
        <v>0</v>
      </c>
      <c r="E17" s="13"/>
      <c r="F17" s="7">
        <v>0</v>
      </c>
      <c r="G17" s="13"/>
      <c r="H17" s="7">
        <f>+'P&amp;L'!F37</f>
        <v>-570.7682800000002</v>
      </c>
      <c r="I17" s="13"/>
      <c r="J17" s="7">
        <f>SUM(D17:H17)</f>
        <v>-570.7682800000002</v>
      </c>
      <c r="K17" s="7"/>
      <c r="L17" s="7">
        <v>0</v>
      </c>
      <c r="M17" s="7"/>
      <c r="N17" s="7">
        <v>0</v>
      </c>
      <c r="O17" s="7"/>
    </row>
    <row r="18" spans="4:15" ht="12.75">
      <c r="D18" s="7"/>
      <c r="E18" s="13"/>
      <c r="F18" s="7"/>
      <c r="G18" s="13"/>
      <c r="H18" s="7"/>
      <c r="I18" s="13"/>
      <c r="J18" s="7"/>
      <c r="K18" s="7"/>
      <c r="L18" s="7"/>
      <c r="M18" s="7"/>
      <c r="N18" s="7"/>
      <c r="O18" s="7"/>
    </row>
    <row r="19" spans="1:15" s="14" customFormat="1" ht="18" customHeight="1">
      <c r="A19" s="14" t="s">
        <v>302</v>
      </c>
      <c r="D19" s="15">
        <f>SUM(D13:D18)</f>
        <v>96842</v>
      </c>
      <c r="E19" s="28"/>
      <c r="F19" s="15">
        <f>SUM(F13:F18)</f>
        <v>644</v>
      </c>
      <c r="G19" s="28"/>
      <c r="H19" s="15">
        <f>SUM(H13:H18)</f>
        <v>-35088.170280000006</v>
      </c>
      <c r="I19" s="28"/>
      <c r="J19" s="15">
        <f>SUM(J13:J18)</f>
        <v>60770.7004</v>
      </c>
      <c r="K19" s="16"/>
      <c r="L19" s="15">
        <f>SUM(L13:L18)</f>
        <v>2</v>
      </c>
      <c r="M19" s="16"/>
      <c r="N19" s="15">
        <f>SUM(N13:N18)</f>
        <v>62890</v>
      </c>
      <c r="O19" s="16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4:15" ht="12.75"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4:15" ht="12.75">
      <c r="D22" s="7"/>
      <c r="E22" s="13"/>
      <c r="F22" s="7"/>
      <c r="G22" s="13"/>
      <c r="H22" s="7"/>
      <c r="I22" s="13"/>
      <c r="J22" s="7"/>
      <c r="K22" s="7"/>
      <c r="L22" s="7"/>
      <c r="M22" s="7"/>
      <c r="N22" s="7"/>
      <c r="O22" s="7"/>
    </row>
    <row r="23" spans="1:15" ht="12.75">
      <c r="A23" s="1" t="s">
        <v>114</v>
      </c>
      <c r="D23" s="7">
        <f>+'[4]Equity'!$D$12</f>
        <v>96757</v>
      </c>
      <c r="E23" s="13"/>
      <c r="F23" s="7">
        <f>+'[4]Equity'!$F$12</f>
        <v>729</v>
      </c>
      <c r="G23" s="13"/>
      <c r="H23" s="7">
        <f>+'[4]Equity'!$H$12</f>
        <v>-27920</v>
      </c>
      <c r="I23" s="13"/>
      <c r="J23" s="7">
        <f>+'[4]Equity'!$J$12</f>
        <v>69566</v>
      </c>
      <c r="K23" s="7"/>
      <c r="L23" s="7">
        <v>0</v>
      </c>
      <c r="M23" s="7"/>
      <c r="N23" s="7">
        <v>0</v>
      </c>
      <c r="O23" s="7"/>
    </row>
    <row r="24" spans="4:15" ht="12.75">
      <c r="D24" s="7"/>
      <c r="E24" s="13"/>
      <c r="F24" s="7"/>
      <c r="G24" s="13"/>
      <c r="H24" s="7"/>
      <c r="I24" s="13"/>
      <c r="J24" s="7"/>
      <c r="K24" s="7"/>
      <c r="L24" s="7"/>
      <c r="M24" s="7"/>
      <c r="N24" s="7"/>
      <c r="O24" s="7"/>
    </row>
    <row r="25" spans="1:15" ht="12.75">
      <c r="A25" s="1" t="s">
        <v>30</v>
      </c>
      <c r="D25" s="7">
        <v>0</v>
      </c>
      <c r="E25" s="13"/>
      <c r="F25" s="7">
        <v>0</v>
      </c>
      <c r="G25" s="13"/>
      <c r="H25" s="7">
        <v>0</v>
      </c>
      <c r="I25" s="13"/>
      <c r="J25" s="7">
        <f>SUM(D25:H25)</f>
        <v>0</v>
      </c>
      <c r="K25" s="7"/>
      <c r="L25" s="7">
        <v>0</v>
      </c>
      <c r="M25" s="7"/>
      <c r="N25" s="7">
        <v>0</v>
      </c>
      <c r="O25" s="7"/>
    </row>
    <row r="26" spans="1:15" ht="12.75">
      <c r="A26" s="1" t="s">
        <v>77</v>
      </c>
      <c r="D26" s="7">
        <f>+'[4]Equity'!$D$15</f>
        <v>6</v>
      </c>
      <c r="E26" s="13"/>
      <c r="F26" s="7">
        <f>+'[4]Equity'!$F$15</f>
        <v>-6</v>
      </c>
      <c r="G26" s="13"/>
      <c r="H26" s="7">
        <v>0</v>
      </c>
      <c r="I26" s="13"/>
      <c r="J26" s="7">
        <f>SUM(D26:H26)</f>
        <v>0</v>
      </c>
      <c r="K26" s="7"/>
      <c r="L26" s="7">
        <v>0</v>
      </c>
      <c r="M26" s="7"/>
      <c r="N26" s="7">
        <v>0</v>
      </c>
      <c r="O26" s="7"/>
    </row>
    <row r="27" spans="1:15" ht="12.75">
      <c r="A27" s="1" t="s">
        <v>113</v>
      </c>
      <c r="D27" s="7">
        <v>0</v>
      </c>
      <c r="E27" s="13"/>
      <c r="F27" s="7">
        <v>0</v>
      </c>
      <c r="G27" s="13"/>
      <c r="H27" s="7">
        <f>+'[4]Equity'!$H$16</f>
        <v>-2064</v>
      </c>
      <c r="I27" s="13"/>
      <c r="J27" s="7">
        <f>+'[4]Equity'!$J$16</f>
        <v>-2064</v>
      </c>
      <c r="K27" s="7"/>
      <c r="L27" s="7">
        <v>0</v>
      </c>
      <c r="M27" s="7"/>
      <c r="N27" s="7">
        <v>0</v>
      </c>
      <c r="O27" s="7"/>
    </row>
    <row r="28" spans="1:15" ht="12.75">
      <c r="A28" s="1" t="s">
        <v>131</v>
      </c>
      <c r="D28" s="7">
        <v>0</v>
      </c>
      <c r="E28" s="13"/>
      <c r="F28" s="7">
        <v>0</v>
      </c>
      <c r="G28" s="13"/>
      <c r="H28" s="7"/>
      <c r="I28" s="13"/>
      <c r="J28" s="7">
        <f>SUM(D28:H28)</f>
        <v>0</v>
      </c>
      <c r="K28" s="7"/>
      <c r="L28" s="7">
        <v>0</v>
      </c>
      <c r="M28" s="7"/>
      <c r="N28" s="7">
        <v>0</v>
      </c>
      <c r="O28" s="7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1:15" s="14" customFormat="1" ht="18" customHeight="1">
      <c r="A30" s="14" t="s">
        <v>303</v>
      </c>
      <c r="D30" s="15">
        <f>SUM(D23:D29)</f>
        <v>96763</v>
      </c>
      <c r="E30" s="28"/>
      <c r="F30" s="15">
        <f>SUM(F23:F29)</f>
        <v>723</v>
      </c>
      <c r="G30" s="28"/>
      <c r="H30" s="15">
        <f>SUM(H23:H29)</f>
        <v>-29984</v>
      </c>
      <c r="I30" s="28"/>
      <c r="J30" s="15">
        <f>SUM(J23:J29)</f>
        <v>67502</v>
      </c>
      <c r="K30" s="16"/>
      <c r="L30" s="15">
        <f>SUM(L23:L29)</f>
        <v>0</v>
      </c>
      <c r="M30" s="16"/>
      <c r="N30" s="15">
        <f>SUM(N23:N29)</f>
        <v>0</v>
      </c>
      <c r="O30" s="16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4:15" ht="12.75"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4:15" ht="12.75"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1:15" ht="12.75">
      <c r="A35" s="1" t="str">
        <f>'BS'!A57</f>
        <v>The notes set out on pages 6 to 12 form an integral part of, and should be read in conjunction with this interim </v>
      </c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1:15" ht="12.75">
      <c r="A36" s="1" t="str">
        <f>'BS'!A58</f>
        <v>financial report.</v>
      </c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  <row r="41" spans="4:15" ht="12.75">
      <c r="D41" s="7"/>
      <c r="E41" s="13"/>
      <c r="F41" s="7"/>
      <c r="G41" s="13"/>
      <c r="H41" s="7"/>
      <c r="I41" s="13"/>
      <c r="J41" s="7"/>
      <c r="K41" s="7"/>
      <c r="L41" s="7"/>
      <c r="M41" s="7"/>
      <c r="N41" s="7"/>
      <c r="O41" s="7"/>
    </row>
    <row r="42" spans="4:15" ht="12.75">
      <c r="D42" s="7"/>
      <c r="E42" s="13"/>
      <c r="F42" s="7"/>
      <c r="G42" s="13"/>
      <c r="H42" s="7"/>
      <c r="I42" s="13"/>
      <c r="J42" s="7"/>
      <c r="K42" s="7"/>
      <c r="L42" s="7"/>
      <c r="M42" s="7"/>
      <c r="N42" s="7"/>
      <c r="O42" s="7"/>
    </row>
    <row r="43" spans="4:15" ht="12.75">
      <c r="D43" s="7"/>
      <c r="E43" s="13"/>
      <c r="F43" s="7"/>
      <c r="G43" s="13"/>
      <c r="H43" s="7"/>
      <c r="I43" s="13"/>
      <c r="J43" s="7"/>
      <c r="K43" s="7"/>
      <c r="L43" s="7"/>
      <c r="M43" s="7"/>
      <c r="N43" s="7"/>
      <c r="O43" s="7"/>
    </row>
  </sheetData>
  <mergeCells count="2">
    <mergeCell ref="A2:G2"/>
    <mergeCell ref="D6:J6"/>
  </mergeCells>
  <printOptions horizontalCentered="1"/>
  <pageMargins left="0.75" right="0.5" top="1" bottom="0.75" header="0.5" footer="0.5"/>
  <pageSetup firstPageNumber="3" useFirstPageNumber="1" fitToHeight="1" fitToWidth="1" horizontalDpi="600" verticalDpi="600" orientation="portrait" paperSize="9" scale="75" r:id="rId2"/>
  <headerFooter alignWithMargins="0">
    <oddFooter>&amp;R&amp;"Times New Roman,Regular"Page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1">
      <selection activeCell="B64" sqref="B64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6.28125" style="1" bestFit="1" customWidth="1"/>
    <col min="6" max="6" width="2.57421875" style="1" customWidth="1"/>
    <col min="7" max="7" width="16.28125" style="1" bestFit="1" customWidth="1"/>
    <col min="8" max="16384" width="9.140625" style="1" customWidth="1"/>
  </cols>
  <sheetData>
    <row r="1" spans="1:2" ht="20.25">
      <c r="A1" s="17" t="str">
        <f>'BS'!A1</f>
        <v>VTI VINTAGE BERHAD ( Co No. 589167-W )</v>
      </c>
      <c r="B1" s="5"/>
    </row>
    <row r="2" ht="18" customHeight="1">
      <c r="A2" s="72" t="str">
        <f>+'BS'!A2</f>
        <v>(Incorporated In Malaysia)</v>
      </c>
    </row>
    <row r="3" ht="18" customHeight="1">
      <c r="A3" s="72"/>
    </row>
    <row r="4" spans="1:2" ht="15.75">
      <c r="A4" s="18" t="s">
        <v>324</v>
      </c>
      <c r="B4" s="4"/>
    </row>
    <row r="5" spans="1:2" ht="14.25">
      <c r="A5" s="71" t="str">
        <f>'P&amp;L'!A5</f>
        <v>FOR THE THREE MONTH PERIOD ENDED 31 MARCH 2006</v>
      </c>
      <c r="B5" s="3"/>
    </row>
    <row r="7" spans="3:7" ht="12.75">
      <c r="C7" s="9" t="s">
        <v>0</v>
      </c>
      <c r="D7" s="5"/>
      <c r="E7" s="21" t="str">
        <f>'BS'!E7</f>
        <v>31 March 2006</v>
      </c>
      <c r="F7" s="9"/>
      <c r="G7" s="21" t="s">
        <v>147</v>
      </c>
    </row>
    <row r="8" spans="3:7" ht="12.75">
      <c r="C8" s="9"/>
      <c r="D8" s="5"/>
      <c r="E8" s="9" t="s">
        <v>1</v>
      </c>
      <c r="F8" s="9"/>
      <c r="G8" s="9" t="s">
        <v>1</v>
      </c>
    </row>
    <row r="9" spans="1:7" ht="12.75">
      <c r="A9" s="29" t="s">
        <v>38</v>
      </c>
      <c r="E9" s="7"/>
      <c r="F9" s="7"/>
      <c r="G9" s="7"/>
    </row>
    <row r="10" spans="5:7" ht="12.75">
      <c r="E10" s="7"/>
      <c r="F10" s="7"/>
      <c r="G10" s="42"/>
    </row>
    <row r="11" spans="1:7" ht="12.75">
      <c r="A11" s="1" t="s">
        <v>96</v>
      </c>
      <c r="B11" s="5"/>
      <c r="E11" s="7">
        <f>+'[2]Cash Flow'!$F$8/1000</f>
        <v>-570.7682799999993</v>
      </c>
      <c r="F11" s="7"/>
      <c r="G11" s="42">
        <f>+'[4]CFS'!$E$12</f>
        <v>-2064</v>
      </c>
    </row>
    <row r="12" spans="1:7" ht="12.75">
      <c r="A12" s="1" t="s">
        <v>31</v>
      </c>
      <c r="E12" s="7"/>
      <c r="F12" s="7"/>
      <c r="G12" s="42"/>
    </row>
    <row r="13" spans="2:7" ht="12.75">
      <c r="B13" s="1" t="s">
        <v>354</v>
      </c>
      <c r="E13" s="13">
        <f>+'[2]Cash Flow'!$F$11/1000</f>
        <v>1048.21403</v>
      </c>
      <c r="F13" s="13"/>
      <c r="G13" s="48">
        <f>+'[4]CFS'!$E$14</f>
        <v>715</v>
      </c>
    </row>
    <row r="14" spans="2:7" ht="12.75">
      <c r="B14" s="1" t="s">
        <v>95</v>
      </c>
      <c r="E14" s="13">
        <v>0</v>
      </c>
      <c r="F14" s="13"/>
      <c r="G14" s="48">
        <f>+'[4]CFS'!$E$15</f>
        <v>0</v>
      </c>
    </row>
    <row r="15" spans="2:7" ht="12.75">
      <c r="B15" s="1" t="s">
        <v>123</v>
      </c>
      <c r="E15" s="13">
        <v>0</v>
      </c>
      <c r="F15" s="13"/>
      <c r="G15" s="48">
        <v>0</v>
      </c>
    </row>
    <row r="16" spans="1:7" ht="12.75">
      <c r="A16" s="29"/>
      <c r="B16" s="26" t="s">
        <v>32</v>
      </c>
      <c r="C16" s="30"/>
      <c r="D16" s="26"/>
      <c r="E16" s="13">
        <f>+'[2]Cash Flow'!$F$14/1000</f>
        <v>446.73625</v>
      </c>
      <c r="F16" s="13"/>
      <c r="G16" s="48">
        <f>+'[4]CFS'!$E$18</f>
        <v>176</v>
      </c>
    </row>
    <row r="17" spans="1:7" ht="12.75">
      <c r="A17" s="26"/>
      <c r="B17" s="26" t="s">
        <v>89</v>
      </c>
      <c r="C17" s="30"/>
      <c r="D17" s="26"/>
      <c r="E17" s="8">
        <f>+'[2]Cash Flow'!$F$15/1000</f>
        <v>-6.3274</v>
      </c>
      <c r="F17" s="13"/>
      <c r="G17" s="49">
        <f>+'[4]CFS'!$E$19</f>
        <v>0</v>
      </c>
    </row>
    <row r="18" spans="1:7" ht="12.75">
      <c r="A18" s="26"/>
      <c r="B18" s="26"/>
      <c r="C18" s="30"/>
      <c r="D18" s="26"/>
      <c r="F18" s="13"/>
      <c r="G18" s="38"/>
    </row>
    <row r="19" spans="1:7" ht="12.75">
      <c r="A19" s="26" t="s">
        <v>105</v>
      </c>
      <c r="B19" s="26"/>
      <c r="C19" s="30"/>
      <c r="D19" s="26"/>
      <c r="E19" s="13">
        <f>SUM(E11:E18)</f>
        <v>917.8546000000007</v>
      </c>
      <c r="F19" s="13"/>
      <c r="G19" s="48">
        <f>SUM(G11:G17)</f>
        <v>-1173</v>
      </c>
    </row>
    <row r="20" spans="1:7" ht="12.75">
      <c r="A20" s="26"/>
      <c r="B20" s="26"/>
      <c r="C20" s="30"/>
      <c r="D20" s="26"/>
      <c r="E20" s="13"/>
      <c r="F20" s="13"/>
      <c r="G20" s="48"/>
    </row>
    <row r="21" spans="1:7" ht="12.75">
      <c r="A21" s="26" t="s">
        <v>33</v>
      </c>
      <c r="B21" s="26"/>
      <c r="C21" s="30"/>
      <c r="D21" s="26"/>
      <c r="E21" s="13"/>
      <c r="F21" s="13"/>
      <c r="G21" s="48"/>
    </row>
    <row r="22" spans="1:7" ht="12.75">
      <c r="A22" s="26"/>
      <c r="B22" s="26" t="s">
        <v>4</v>
      </c>
      <c r="C22" s="30"/>
      <c r="D22" s="26"/>
      <c r="E22" s="10">
        <f>+'[2]Cash Flow'!$F$20/1000</f>
        <v>-460.2759000000004</v>
      </c>
      <c r="F22" s="13"/>
      <c r="G22" s="50">
        <f>+'[4]CFS'!$E$24</f>
        <v>219</v>
      </c>
    </row>
    <row r="23" spans="1:7" ht="12.75">
      <c r="A23" s="29"/>
      <c r="B23" s="26" t="s">
        <v>34</v>
      </c>
      <c r="C23" s="30"/>
      <c r="D23" s="26"/>
      <c r="E23" s="11">
        <f>+'[2]Cash Flow'!$F$21/1000</f>
        <v>-4790.518200000001</v>
      </c>
      <c r="F23" s="13"/>
      <c r="G23" s="51">
        <f>+'[4]CFS'!$E$25</f>
        <v>1029</v>
      </c>
    </row>
    <row r="24" spans="1:7" ht="12.75">
      <c r="A24" s="26"/>
      <c r="B24" s="26" t="s">
        <v>35</v>
      </c>
      <c r="C24" s="30"/>
      <c r="D24" s="26"/>
      <c r="E24" s="12">
        <f>+'[2]Cash Flow'!$F$22/1000</f>
        <v>4785.256540000001</v>
      </c>
      <c r="F24" s="13"/>
      <c r="G24" s="52">
        <f>+'[4]CFS'!$E$26</f>
        <v>2105</v>
      </c>
    </row>
    <row r="25" spans="1:7" ht="12.75">
      <c r="A25" s="26"/>
      <c r="B25" s="26"/>
      <c r="C25" s="30"/>
      <c r="D25" s="26"/>
      <c r="E25" s="12">
        <f>SUM(E22:E24)</f>
        <v>-465.53756000000067</v>
      </c>
      <c r="F25" s="13"/>
      <c r="G25" s="52">
        <f>SUM(G22:G24)</f>
        <v>3353</v>
      </c>
    </row>
    <row r="26" spans="1:7" ht="12.75">
      <c r="A26" s="26"/>
      <c r="B26" s="26"/>
      <c r="C26" s="30"/>
      <c r="D26" s="26"/>
      <c r="E26" s="33"/>
      <c r="F26" s="13"/>
      <c r="G26" s="53"/>
    </row>
    <row r="27" spans="1:7" ht="12.75">
      <c r="A27" s="26" t="s">
        <v>106</v>
      </c>
      <c r="B27" s="26"/>
      <c r="C27" s="30"/>
      <c r="D27" s="26"/>
      <c r="E27" s="13">
        <f>E19+E25</f>
        <v>452.31704</v>
      </c>
      <c r="F27" s="13"/>
      <c r="G27" s="48">
        <f>G19+G25</f>
        <v>2180</v>
      </c>
    </row>
    <row r="28" spans="1:7" ht="12.75">
      <c r="A28" s="26"/>
      <c r="B28" s="26"/>
      <c r="C28" s="30"/>
      <c r="D28" s="26"/>
      <c r="E28" s="13"/>
      <c r="F28" s="13"/>
      <c r="G28" s="48"/>
    </row>
    <row r="29" spans="1:7" ht="12.75">
      <c r="A29" s="26" t="s">
        <v>42</v>
      </c>
      <c r="B29" s="26"/>
      <c r="C29" s="30"/>
      <c r="D29" s="26"/>
      <c r="E29" s="13">
        <f>+'[2]Cash Flow'!$F$25/1000</f>
        <v>-235.19082</v>
      </c>
      <c r="F29" s="13"/>
      <c r="G29" s="48">
        <f>+'[4]CFS'!$E$31</f>
        <v>-80</v>
      </c>
    </row>
    <row r="30" spans="1:7" ht="12.75">
      <c r="A30" s="1" t="s">
        <v>151</v>
      </c>
      <c r="C30" s="30"/>
      <c r="D30" s="26"/>
      <c r="E30" s="13">
        <f>+'[2]Cash Flow'!$F$26/1000</f>
        <v>725</v>
      </c>
      <c r="F30" s="13"/>
      <c r="G30" s="48"/>
    </row>
    <row r="31" spans="1:7" ht="12.75">
      <c r="A31" s="1" t="s">
        <v>36</v>
      </c>
      <c r="B31" s="26"/>
      <c r="C31" s="30"/>
      <c r="D31" s="26"/>
      <c r="E31" s="8">
        <f>+'[2]Cash Flow'!$F$27/1000</f>
        <v>-19.866</v>
      </c>
      <c r="F31" s="13"/>
      <c r="G31" s="49">
        <f>+'[4]CFS'!$E$32</f>
        <v>-309</v>
      </c>
    </row>
    <row r="32" spans="1:7" ht="12.75">
      <c r="A32" s="26"/>
      <c r="B32" s="26"/>
      <c r="C32" s="30"/>
      <c r="D32" s="26"/>
      <c r="E32" s="13"/>
      <c r="F32" s="13"/>
      <c r="G32" s="48"/>
    </row>
    <row r="33" spans="1:7" ht="12.75">
      <c r="A33" s="29" t="s">
        <v>107</v>
      </c>
      <c r="B33" s="26"/>
      <c r="C33" s="30"/>
      <c r="D33" s="26"/>
      <c r="E33" s="13">
        <f>SUM(E27:E31)</f>
        <v>922.26022</v>
      </c>
      <c r="F33" s="13"/>
      <c r="G33" s="48">
        <f>SUM(G27:G31)</f>
        <v>1791</v>
      </c>
    </row>
    <row r="34" spans="1:7" ht="12.75">
      <c r="A34" s="29"/>
      <c r="B34" s="26"/>
      <c r="C34" s="30"/>
      <c r="D34" s="26"/>
      <c r="E34" s="13"/>
      <c r="F34" s="13"/>
      <c r="G34" s="48"/>
    </row>
    <row r="35" spans="1:7" ht="12.75">
      <c r="A35" s="29" t="s">
        <v>37</v>
      </c>
      <c r="B35" s="26"/>
      <c r="C35" s="30"/>
      <c r="D35" s="26"/>
      <c r="E35" s="13"/>
      <c r="F35" s="13"/>
      <c r="G35" s="48"/>
    </row>
    <row r="36" spans="1:7" s="14" customFormat="1" ht="12.75">
      <c r="A36" s="31"/>
      <c r="B36" s="31"/>
      <c r="C36" s="31"/>
      <c r="D36" s="31"/>
      <c r="E36" s="28"/>
      <c r="F36" s="28"/>
      <c r="G36" s="54"/>
    </row>
    <row r="37" spans="1:7" ht="12.75">
      <c r="A37" s="26" t="s">
        <v>132</v>
      </c>
      <c r="B37" s="26"/>
      <c r="C37" s="30"/>
      <c r="D37" s="26"/>
      <c r="E37" s="10">
        <v>0</v>
      </c>
      <c r="F37" s="13"/>
      <c r="G37" s="50">
        <v>0</v>
      </c>
    </row>
    <row r="38" spans="1:7" ht="12.75">
      <c r="A38" s="26" t="s">
        <v>130</v>
      </c>
      <c r="B38" s="26"/>
      <c r="C38" s="30"/>
      <c r="D38" s="26"/>
      <c r="E38" s="11">
        <f>+'[2]Cash Flow'!$F$32/1000</f>
        <v>-330.11003000000096</v>
      </c>
      <c r="F38" s="13"/>
      <c r="G38" s="51">
        <f>+'[4]CFS'!$E$38</f>
        <v>-4897</v>
      </c>
    </row>
    <row r="39" spans="1:7" ht="12.75">
      <c r="A39" s="26" t="s">
        <v>90</v>
      </c>
      <c r="B39" s="26"/>
      <c r="C39" s="30"/>
      <c r="D39" s="26"/>
      <c r="E39" s="11">
        <v>0</v>
      </c>
      <c r="F39" s="13"/>
      <c r="G39" s="51">
        <f>+'[4]CFS'!$E$40</f>
        <v>0</v>
      </c>
    </row>
    <row r="40" spans="1:7" ht="12.75">
      <c r="A40" s="26" t="s">
        <v>91</v>
      </c>
      <c r="B40" s="26"/>
      <c r="C40" s="30"/>
      <c r="D40" s="26"/>
      <c r="E40" s="12">
        <f>+'[2]Cash Flow'!$F$34/1000</f>
        <v>6.3274</v>
      </c>
      <c r="F40" s="13"/>
      <c r="G40" s="52">
        <f>+'[4]CFS'!$E$41</f>
        <v>0</v>
      </c>
    </row>
    <row r="41" spans="1:7" ht="12.75">
      <c r="A41" s="29"/>
      <c r="B41" s="26"/>
      <c r="C41" s="30"/>
      <c r="D41" s="26"/>
      <c r="E41" s="13"/>
      <c r="F41" s="13"/>
      <c r="G41" s="48"/>
    </row>
    <row r="42" spans="1:7" ht="12.75">
      <c r="A42" s="29" t="s">
        <v>97</v>
      </c>
      <c r="B42" s="26"/>
      <c r="C42" s="30"/>
      <c r="D42" s="26"/>
      <c r="E42" s="13">
        <f>SUM(E37:E40)</f>
        <v>-323.78263000000095</v>
      </c>
      <c r="F42" s="13"/>
      <c r="G42" s="48">
        <f>SUM(G37:G40)</f>
        <v>-4897</v>
      </c>
    </row>
    <row r="43" spans="1:7" ht="12.75">
      <c r="A43" s="26"/>
      <c r="B43" s="26"/>
      <c r="C43" s="30"/>
      <c r="D43" s="26"/>
      <c r="E43" s="13"/>
      <c r="F43" s="13"/>
      <c r="G43" s="48"/>
    </row>
    <row r="44" spans="1:7" ht="12.75">
      <c r="A44" s="29" t="s">
        <v>39</v>
      </c>
      <c r="B44" s="26"/>
      <c r="C44" s="30"/>
      <c r="D44" s="26"/>
      <c r="E44" s="8"/>
      <c r="F44" s="13"/>
      <c r="G44" s="49"/>
    </row>
    <row r="45" spans="1:7" ht="12.75">
      <c r="A45" s="26" t="s">
        <v>115</v>
      </c>
      <c r="B45" s="26"/>
      <c r="C45" s="30"/>
      <c r="D45" s="26"/>
      <c r="E45" s="11">
        <v>0</v>
      </c>
      <c r="F45" s="13"/>
      <c r="G45" s="51">
        <f>+'[4]CFS'!$E$47</f>
        <v>0</v>
      </c>
    </row>
    <row r="46" spans="1:7" ht="12.75">
      <c r="A46" s="26" t="s">
        <v>124</v>
      </c>
      <c r="B46" s="26"/>
      <c r="C46" s="30"/>
      <c r="D46" s="26"/>
      <c r="E46" s="11">
        <v>0</v>
      </c>
      <c r="F46" s="13"/>
      <c r="G46" s="51">
        <v>0</v>
      </c>
    </row>
    <row r="47" spans="1:7" ht="12.75">
      <c r="A47" s="26" t="s">
        <v>40</v>
      </c>
      <c r="B47" s="26"/>
      <c r="C47" s="30"/>
      <c r="D47" s="26"/>
      <c r="E47" s="11">
        <f>+'[2]Cash Flow'!$F$42/1000</f>
        <v>-195.21237999999997</v>
      </c>
      <c r="F47" s="32"/>
      <c r="G47" s="51">
        <f>+'[4]CFS'!$E$48</f>
        <v>-57</v>
      </c>
    </row>
    <row r="48" spans="1:7" ht="12.75">
      <c r="A48" s="26" t="s">
        <v>41</v>
      </c>
      <c r="B48" s="26"/>
      <c r="C48" s="30"/>
      <c r="D48" s="26"/>
      <c r="E48" s="11">
        <f>+'[2]Cash Flow'!$F$43/1000</f>
        <v>-181.06762999999896</v>
      </c>
      <c r="F48" s="32"/>
      <c r="G48" s="51">
        <f>+'[4]CFS'!$E$49</f>
        <v>-175</v>
      </c>
    </row>
    <row r="49" spans="1:7" ht="12.75">
      <c r="A49" s="26" t="s">
        <v>131</v>
      </c>
      <c r="B49" s="26"/>
      <c r="C49" s="30"/>
      <c r="D49" s="26"/>
      <c r="E49" s="11">
        <f>+'[1]Cash Flow'!$F43</f>
        <v>0</v>
      </c>
      <c r="F49" s="32"/>
      <c r="G49" s="51">
        <v>0</v>
      </c>
    </row>
    <row r="50" spans="1:7" ht="12.75">
      <c r="A50" s="26" t="s">
        <v>42</v>
      </c>
      <c r="B50" s="26"/>
      <c r="C50" s="30"/>
      <c r="D50" s="26"/>
      <c r="E50" s="12">
        <f>+'[2]Cash Flow'!$F$45/1000</f>
        <v>-211.54542999999998</v>
      </c>
      <c r="F50" s="32"/>
      <c r="G50" s="52">
        <f>+'[4]CFS'!$E$50</f>
        <v>-96</v>
      </c>
    </row>
    <row r="51" spans="1:7" ht="12.75">
      <c r="A51" s="26"/>
      <c r="B51" s="26"/>
      <c r="C51" s="30"/>
      <c r="D51" s="26"/>
      <c r="E51" s="32"/>
      <c r="F51" s="32"/>
      <c r="G51" s="36"/>
    </row>
    <row r="52" spans="1:7" s="14" customFormat="1" ht="12.75">
      <c r="A52" s="29" t="s">
        <v>98</v>
      </c>
      <c r="B52" s="31"/>
      <c r="C52" s="31"/>
      <c r="D52" s="31"/>
      <c r="E52" s="28">
        <f>SUM(E45:E50)</f>
        <v>-587.8254399999989</v>
      </c>
      <c r="F52" s="28"/>
      <c r="G52" s="54">
        <f>SUM(G45:G50)</f>
        <v>-328</v>
      </c>
    </row>
    <row r="53" spans="1:7" s="14" customFormat="1" ht="12.75">
      <c r="A53" s="29"/>
      <c r="B53" s="31"/>
      <c r="C53" s="31"/>
      <c r="D53" s="31"/>
      <c r="E53" s="25"/>
      <c r="F53" s="28"/>
      <c r="G53" s="55"/>
    </row>
    <row r="54" spans="1:7" s="14" customFormat="1" ht="18" customHeight="1">
      <c r="A54" s="31" t="s">
        <v>99</v>
      </c>
      <c r="B54" s="31"/>
      <c r="C54" s="31"/>
      <c r="D54" s="31"/>
      <c r="E54" s="28">
        <f>E33+E42+E52</f>
        <v>10.65215000000012</v>
      </c>
      <c r="F54" s="28"/>
      <c r="G54" s="54">
        <f>+'[4]CFS'!$E$54</f>
        <v>-3434</v>
      </c>
    </row>
    <row r="55" spans="1:7" s="14" customFormat="1" ht="18" customHeight="1">
      <c r="A55" s="31" t="s">
        <v>43</v>
      </c>
      <c r="B55" s="31"/>
      <c r="C55" s="31"/>
      <c r="D55" s="31"/>
      <c r="E55" s="28">
        <f>+'[2]Cash Flow'!$F$51/1000</f>
        <v>-4224.581</v>
      </c>
      <c r="F55" s="28"/>
      <c r="G55" s="28">
        <f>+'[4]CFS'!$E$55</f>
        <v>2010</v>
      </c>
    </row>
    <row r="56" spans="1:7" s="14" customFormat="1" ht="18" customHeight="1">
      <c r="A56" s="31" t="s">
        <v>44</v>
      </c>
      <c r="B56" s="31"/>
      <c r="C56" s="31"/>
      <c r="D56" s="31"/>
      <c r="E56" s="15">
        <f>SUM(E54:E55)</f>
        <v>-4213.92885</v>
      </c>
      <c r="F56" s="28"/>
      <c r="G56" s="15">
        <f>SUM(G54:G55)</f>
        <v>-1424</v>
      </c>
    </row>
    <row r="57" spans="1:7" s="14" customFormat="1" ht="12.75">
      <c r="A57" s="29"/>
      <c r="B57" s="31"/>
      <c r="C57" s="31"/>
      <c r="D57" s="31"/>
      <c r="E57" s="28"/>
      <c r="F57" s="28"/>
      <c r="G57" s="28"/>
    </row>
    <row r="58" spans="1:7" s="14" customFormat="1" ht="12.75">
      <c r="A58" s="29" t="s">
        <v>45</v>
      </c>
      <c r="B58" s="31"/>
      <c r="C58" s="31"/>
      <c r="D58" s="31"/>
      <c r="E58" s="28"/>
      <c r="F58" s="28"/>
      <c r="G58" s="28"/>
    </row>
    <row r="59" spans="1:7" s="14" customFormat="1" ht="12.75">
      <c r="A59" s="26" t="s">
        <v>355</v>
      </c>
      <c r="B59" s="31"/>
      <c r="C59" s="31"/>
      <c r="D59" s="31"/>
      <c r="E59" s="28"/>
      <c r="F59" s="28"/>
      <c r="G59" s="28"/>
    </row>
    <row r="60" spans="1:7" s="14" customFormat="1" ht="12.75">
      <c r="A60" s="29"/>
      <c r="B60" s="31"/>
      <c r="C60" s="31"/>
      <c r="D60" s="31"/>
      <c r="E60" s="28"/>
      <c r="F60" s="28"/>
      <c r="G60" s="28"/>
    </row>
    <row r="61" spans="1:7" s="14" customFormat="1" ht="12.75">
      <c r="A61" s="59" t="s">
        <v>142</v>
      </c>
      <c r="B61" s="31"/>
      <c r="C61" s="31"/>
      <c r="D61" s="31"/>
      <c r="E61" s="28">
        <f>+'[2]Cash Flow'!$F$57/1000</f>
        <v>1643.133</v>
      </c>
      <c r="F61" s="28"/>
      <c r="G61" s="28"/>
    </row>
    <row r="62" spans="1:7" s="14" customFormat="1" ht="12.75">
      <c r="A62" s="31" t="s">
        <v>7</v>
      </c>
      <c r="B62" s="31"/>
      <c r="C62" s="31"/>
      <c r="D62" s="31"/>
      <c r="E62" s="28">
        <f>+'[2]Cash Flow'!$F$58/1000</f>
        <v>-17.34122999999998</v>
      </c>
      <c r="F62" s="28"/>
      <c r="G62" s="28">
        <f>+'[4]CFS'!$E$62</f>
        <v>521</v>
      </c>
    </row>
    <row r="63" spans="1:7" s="14" customFormat="1" ht="12.75">
      <c r="A63" s="31" t="s">
        <v>116</v>
      </c>
      <c r="B63" s="31"/>
      <c r="C63" s="31"/>
      <c r="D63" s="31"/>
      <c r="E63" s="28">
        <f>+'[2]Cash Flow'!$F$59/1000</f>
        <v>-5839.72032</v>
      </c>
      <c r="F63" s="28"/>
      <c r="G63" s="28">
        <f>+'[4]CFS'!$E$63</f>
        <v>-1945</v>
      </c>
    </row>
    <row r="64" spans="1:7" s="14" customFormat="1" ht="18" customHeight="1">
      <c r="A64" s="31" t="s">
        <v>44</v>
      </c>
      <c r="C64" s="34"/>
      <c r="E64" s="15">
        <f>SUM(E61:E63)</f>
        <v>-4213.9285500000005</v>
      </c>
      <c r="F64" s="35"/>
      <c r="G64" s="15">
        <f>SUM(G62:G63)</f>
        <v>-1424</v>
      </c>
    </row>
    <row r="66" spans="5:7" ht="12.75">
      <c r="E66" s="67">
        <f>+E64-E56</f>
        <v>0.00029999999969732016</v>
      </c>
      <c r="G66" s="60">
        <f>+G64-G56</f>
        <v>0</v>
      </c>
    </row>
    <row r="67" spans="1:7" ht="12.75">
      <c r="A67" s="151" t="str">
        <f>'BS'!A57</f>
        <v>The notes set out on pages 6 to 12 form an integral part of, and should be read in conjunction with this interim </v>
      </c>
      <c r="B67" s="150"/>
      <c r="C67" s="150"/>
      <c r="D67" s="150"/>
      <c r="E67" s="150"/>
      <c r="F67" s="150"/>
      <c r="G67" s="150"/>
    </row>
    <row r="68" spans="1:7" ht="12.75">
      <c r="A68" s="151" t="str">
        <f>'BS'!A58</f>
        <v>financial report.</v>
      </c>
      <c r="B68" s="150"/>
      <c r="C68" s="150"/>
      <c r="D68" s="150"/>
      <c r="E68" s="150"/>
      <c r="F68" s="150"/>
      <c r="G68" s="150"/>
    </row>
  </sheetData>
  <mergeCells count="2">
    <mergeCell ref="A67:G67"/>
    <mergeCell ref="A68:G68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4"/>
  <sheetViews>
    <sheetView workbookViewId="0" topLeftCell="A163">
      <selection activeCell="B175" sqref="B175"/>
    </sheetView>
  </sheetViews>
  <sheetFormatPr defaultColWidth="9.140625" defaultRowHeight="12.75"/>
  <cols>
    <col min="1" max="1" width="9.00390625" style="26" customWidth="1"/>
    <col min="2" max="2" width="32.28125" style="26" customWidth="1"/>
    <col min="3" max="3" width="17.421875" style="26" customWidth="1"/>
    <col min="4" max="4" width="18.8515625" style="26" customWidth="1"/>
    <col min="5" max="5" width="9.00390625" style="26" customWidth="1"/>
    <col min="6" max="6" width="14.421875" style="26" customWidth="1"/>
    <col min="7" max="7" width="12.28125" style="26" customWidth="1"/>
    <col min="8" max="9" width="8.140625" style="26" customWidth="1"/>
    <col min="10" max="16384" width="9.140625" style="26" customWidth="1"/>
  </cols>
  <sheetData>
    <row r="1" ht="20.25">
      <c r="A1" s="17" t="str">
        <f>'BS'!A1</f>
        <v>VTI VINTAGE BERHAD ( Co No. 589167-W )</v>
      </c>
    </row>
    <row r="2" ht="16.5">
      <c r="A2" s="70"/>
    </row>
    <row r="3" ht="12.75">
      <c r="C3" s="26" t="s">
        <v>134</v>
      </c>
    </row>
    <row r="4" spans="1:9" ht="18.75">
      <c r="A4" s="119" t="s">
        <v>298</v>
      </c>
      <c r="B4" s="1"/>
      <c r="C4" s="1"/>
      <c r="D4" s="1"/>
      <c r="E4" s="1"/>
      <c r="F4" s="1"/>
      <c r="G4" s="1"/>
      <c r="H4" s="1"/>
      <c r="I4" s="1"/>
    </row>
    <row r="5" spans="1:9" ht="16.5" customHeight="1">
      <c r="A5" s="69" t="s">
        <v>134</v>
      </c>
      <c r="B5" s="1"/>
      <c r="C5" s="1"/>
      <c r="D5" s="1"/>
      <c r="E5" s="1"/>
      <c r="F5" s="1"/>
      <c r="G5" s="1"/>
      <c r="H5" s="1"/>
      <c r="I5" s="1"/>
    </row>
    <row r="6" spans="1:9" ht="15.75">
      <c r="A6" s="120" t="s">
        <v>166</v>
      </c>
      <c r="B6" s="120" t="s">
        <v>167</v>
      </c>
      <c r="C6" s="76"/>
      <c r="D6" s="76"/>
      <c r="E6" s="76"/>
      <c r="F6" s="76"/>
      <c r="G6" s="76"/>
      <c r="H6" s="76"/>
      <c r="I6" s="1"/>
    </row>
    <row r="7" spans="1:9" ht="15.75">
      <c r="A7" s="121"/>
      <c r="B7" s="122" t="s">
        <v>325</v>
      </c>
      <c r="C7" s="76"/>
      <c r="D7" s="76"/>
      <c r="E7" s="76"/>
      <c r="F7" s="76"/>
      <c r="G7" s="76"/>
      <c r="H7" s="76"/>
      <c r="I7" s="1"/>
    </row>
    <row r="8" spans="1:9" ht="15.75">
      <c r="A8" s="123"/>
      <c r="B8" s="123"/>
      <c r="C8" s="76"/>
      <c r="D8" s="76"/>
      <c r="E8" s="76"/>
      <c r="F8" s="76"/>
      <c r="G8" s="76"/>
      <c r="H8" s="76"/>
      <c r="I8" s="1"/>
    </row>
    <row r="9" spans="1:9" ht="15.75">
      <c r="A9" s="124" t="s">
        <v>168</v>
      </c>
      <c r="B9" s="125" t="s">
        <v>169</v>
      </c>
      <c r="C9" s="76"/>
      <c r="D9" s="76"/>
      <c r="E9" s="76"/>
      <c r="F9" s="76"/>
      <c r="G9" s="76"/>
      <c r="H9" s="76"/>
      <c r="I9" s="1"/>
    </row>
    <row r="10" spans="1:9" ht="15.75">
      <c r="A10" s="126"/>
      <c r="B10" s="76"/>
      <c r="C10" s="76"/>
      <c r="D10" s="76"/>
      <c r="E10" s="76"/>
      <c r="F10" s="76"/>
      <c r="G10" s="76"/>
      <c r="H10" s="76"/>
      <c r="I10" s="1"/>
    </row>
    <row r="11" spans="1:9" ht="15.75">
      <c r="A11" s="76"/>
      <c r="B11" s="89" t="s">
        <v>170</v>
      </c>
      <c r="C11" s="76"/>
      <c r="D11" s="76"/>
      <c r="E11" s="76"/>
      <c r="F11" s="76"/>
      <c r="G11" s="76"/>
      <c r="H11" s="76"/>
      <c r="I11" s="1"/>
    </row>
    <row r="12" spans="1:9" ht="15.75">
      <c r="A12" s="76"/>
      <c r="B12" s="89" t="s">
        <v>171</v>
      </c>
      <c r="C12" s="76"/>
      <c r="D12" s="76"/>
      <c r="E12" s="76"/>
      <c r="F12" s="76"/>
      <c r="G12" s="76"/>
      <c r="H12" s="76"/>
      <c r="I12" s="1"/>
    </row>
    <row r="13" spans="1:9" ht="15.75">
      <c r="A13" s="126"/>
      <c r="B13" s="89"/>
      <c r="C13" s="76"/>
      <c r="D13" s="76"/>
      <c r="E13" s="76"/>
      <c r="F13" s="76"/>
      <c r="G13" s="76"/>
      <c r="H13" s="76"/>
      <c r="I13" s="1"/>
    </row>
    <row r="14" spans="1:9" ht="15.75">
      <c r="A14" s="76"/>
      <c r="B14" s="127" t="s">
        <v>172</v>
      </c>
      <c r="C14" s="76"/>
      <c r="D14" s="76"/>
      <c r="E14" s="76"/>
      <c r="F14" s="76"/>
      <c r="G14" s="76"/>
      <c r="H14" s="76"/>
      <c r="I14" s="1"/>
    </row>
    <row r="15" spans="1:9" ht="15.75">
      <c r="A15" s="126"/>
      <c r="B15" s="128" t="s">
        <v>173</v>
      </c>
      <c r="C15" s="76"/>
      <c r="D15" s="76"/>
      <c r="E15" s="76"/>
      <c r="F15" s="76"/>
      <c r="G15" s="76"/>
      <c r="H15" s="76"/>
      <c r="I15" s="1"/>
    </row>
    <row r="16" spans="1:9" ht="15.75">
      <c r="A16" s="126"/>
      <c r="B16" s="128" t="s">
        <v>174</v>
      </c>
      <c r="C16" s="76"/>
      <c r="D16" s="76"/>
      <c r="E16" s="76"/>
      <c r="F16" s="76"/>
      <c r="G16" s="76"/>
      <c r="H16" s="76"/>
      <c r="I16" s="1"/>
    </row>
    <row r="17" spans="1:9" ht="15.75">
      <c r="A17" s="126"/>
      <c r="B17" s="128" t="s">
        <v>175</v>
      </c>
      <c r="C17" s="76"/>
      <c r="D17" s="76"/>
      <c r="E17" s="76"/>
      <c r="F17" s="76"/>
      <c r="G17" s="76"/>
      <c r="H17" s="76"/>
      <c r="I17" s="1"/>
    </row>
    <row r="18" spans="1:9" ht="15.75">
      <c r="A18" s="126"/>
      <c r="B18" s="89"/>
      <c r="C18" s="76"/>
      <c r="D18" s="76"/>
      <c r="E18" s="76"/>
      <c r="F18" s="76"/>
      <c r="G18" s="76"/>
      <c r="H18" s="76"/>
      <c r="I18" s="1"/>
    </row>
    <row r="19" spans="1:9" ht="15.75">
      <c r="A19" s="125" t="s">
        <v>326</v>
      </c>
      <c r="B19" s="125" t="s">
        <v>327</v>
      </c>
      <c r="C19" s="121"/>
      <c r="D19" s="76"/>
      <c r="E19" s="76"/>
      <c r="F19" s="76"/>
      <c r="G19" s="76"/>
      <c r="H19" s="76"/>
      <c r="I19" s="1"/>
    </row>
    <row r="20" spans="1:9" ht="15.75">
      <c r="A20" s="126"/>
      <c r="B20" s="89"/>
      <c r="C20" s="76"/>
      <c r="D20" s="76"/>
      <c r="E20" s="76"/>
      <c r="F20" s="76"/>
      <c r="G20" s="76"/>
      <c r="H20" s="76"/>
      <c r="I20" s="1"/>
    </row>
    <row r="21" spans="1:9" ht="15.75">
      <c r="A21" s="76"/>
      <c r="B21" s="89" t="s">
        <v>176</v>
      </c>
      <c r="C21" s="76"/>
      <c r="D21" s="76"/>
      <c r="E21" s="76"/>
      <c r="F21" s="76"/>
      <c r="G21" s="76"/>
      <c r="H21" s="76"/>
      <c r="I21" s="1"/>
    </row>
    <row r="22" spans="1:9" ht="15.75">
      <c r="A22" s="76"/>
      <c r="B22" s="89" t="s">
        <v>177</v>
      </c>
      <c r="C22" s="76"/>
      <c r="D22" s="76"/>
      <c r="E22" s="76"/>
      <c r="F22" s="76"/>
      <c r="G22" s="76"/>
      <c r="H22" s="76"/>
      <c r="I22" s="1"/>
    </row>
    <row r="23" spans="1:9" ht="15.75">
      <c r="A23" s="76"/>
      <c r="B23" s="89" t="s">
        <v>178</v>
      </c>
      <c r="C23" s="76"/>
      <c r="D23" s="76"/>
      <c r="E23" s="76"/>
      <c r="F23" s="76"/>
      <c r="G23" s="76"/>
      <c r="H23" s="76"/>
      <c r="I23" s="1"/>
    </row>
    <row r="24" spans="1:9" ht="15.75">
      <c r="A24" s="126"/>
      <c r="B24" s="89"/>
      <c r="C24" s="76"/>
      <c r="D24" s="76"/>
      <c r="E24" s="76"/>
      <c r="F24" s="76"/>
      <c r="G24" s="76"/>
      <c r="H24" s="76"/>
      <c r="I24" s="1"/>
    </row>
    <row r="25" spans="1:9" ht="15.75">
      <c r="A25" s="89" t="s">
        <v>179</v>
      </c>
      <c r="B25" s="89" t="s">
        <v>180</v>
      </c>
      <c r="C25" s="76"/>
      <c r="D25" s="76"/>
      <c r="E25" s="76"/>
      <c r="F25" s="76"/>
      <c r="G25" s="76"/>
      <c r="H25" s="76"/>
      <c r="I25" s="1"/>
    </row>
    <row r="26" spans="1:9" ht="15.75">
      <c r="A26" s="126" t="s">
        <v>181</v>
      </c>
      <c r="B26" s="89" t="s">
        <v>182</v>
      </c>
      <c r="C26" s="76"/>
      <c r="D26" s="76"/>
      <c r="E26" s="76"/>
      <c r="F26" s="76"/>
      <c r="G26" s="76"/>
      <c r="H26" s="76"/>
      <c r="I26" s="1"/>
    </row>
    <row r="27" spans="1:9" ht="15.75">
      <c r="A27" s="126" t="s">
        <v>183</v>
      </c>
      <c r="B27" s="89" t="s">
        <v>184</v>
      </c>
      <c r="C27" s="76"/>
      <c r="D27" s="76"/>
      <c r="E27" s="76"/>
      <c r="F27" s="76"/>
      <c r="G27" s="76"/>
      <c r="H27" s="76"/>
      <c r="I27" s="1"/>
    </row>
    <row r="28" spans="1:9" ht="15.75">
      <c r="A28" s="126" t="s">
        <v>185</v>
      </c>
      <c r="B28" s="89" t="s">
        <v>186</v>
      </c>
      <c r="C28" s="76"/>
      <c r="D28" s="76"/>
      <c r="E28" s="76"/>
      <c r="F28" s="76"/>
      <c r="G28" s="76"/>
      <c r="H28" s="76"/>
      <c r="I28" s="1"/>
    </row>
    <row r="29" spans="1:9" ht="15.75">
      <c r="A29" s="126" t="s">
        <v>187</v>
      </c>
      <c r="B29" s="89" t="s">
        <v>4</v>
      </c>
      <c r="C29" s="76"/>
      <c r="D29" s="76"/>
      <c r="E29" s="76"/>
      <c r="F29" s="76"/>
      <c r="G29" s="76"/>
      <c r="H29" s="76"/>
      <c r="I29" s="1"/>
    </row>
    <row r="30" spans="1:9" ht="15.75">
      <c r="A30" s="126" t="s">
        <v>188</v>
      </c>
      <c r="B30" s="89" t="s">
        <v>189</v>
      </c>
      <c r="C30" s="76"/>
      <c r="D30" s="76"/>
      <c r="E30" s="76"/>
      <c r="F30" s="76"/>
      <c r="G30" s="76"/>
      <c r="H30" s="76"/>
      <c r="I30" s="1"/>
    </row>
    <row r="31" spans="1:9" ht="15.75">
      <c r="A31" s="126" t="s">
        <v>190</v>
      </c>
      <c r="B31" s="89" t="s">
        <v>191</v>
      </c>
      <c r="C31" s="76"/>
      <c r="D31" s="76"/>
      <c r="E31" s="76"/>
      <c r="F31" s="76"/>
      <c r="G31" s="76"/>
      <c r="H31" s="76"/>
      <c r="I31" s="1"/>
    </row>
    <row r="32" spans="1:9" ht="15.75">
      <c r="A32" s="126" t="s">
        <v>192</v>
      </c>
      <c r="B32" s="89" t="s">
        <v>193</v>
      </c>
      <c r="C32" s="76"/>
      <c r="D32" s="76"/>
      <c r="E32" s="76"/>
      <c r="F32" s="76"/>
      <c r="G32" s="76"/>
      <c r="H32" s="76"/>
      <c r="I32" s="1"/>
    </row>
    <row r="33" spans="1:9" ht="15.75">
      <c r="A33" s="126" t="s">
        <v>194</v>
      </c>
      <c r="B33" s="89" t="s">
        <v>195</v>
      </c>
      <c r="C33" s="76"/>
      <c r="D33" s="76"/>
      <c r="E33" s="76"/>
      <c r="F33" s="76"/>
      <c r="G33" s="76"/>
      <c r="H33" s="76"/>
      <c r="I33" s="1"/>
    </row>
    <row r="34" spans="1:9" ht="15.75">
      <c r="A34" s="126" t="s">
        <v>196</v>
      </c>
      <c r="B34" s="89" t="s">
        <v>197</v>
      </c>
      <c r="C34" s="76"/>
      <c r="D34" s="76"/>
      <c r="E34" s="76"/>
      <c r="F34" s="76"/>
      <c r="G34" s="76"/>
      <c r="H34" s="76"/>
      <c r="I34" s="1"/>
    </row>
    <row r="35" spans="1:9" ht="15.75">
      <c r="A35" s="126" t="s">
        <v>198</v>
      </c>
      <c r="B35" s="89" t="s">
        <v>199</v>
      </c>
      <c r="C35" s="76"/>
      <c r="D35" s="76"/>
      <c r="E35" s="76"/>
      <c r="F35" s="76"/>
      <c r="G35" s="76"/>
      <c r="H35" s="76"/>
      <c r="I35" s="1"/>
    </row>
    <row r="36" spans="1:9" s="37" customFormat="1" ht="15.75">
      <c r="A36" s="126" t="s">
        <v>200</v>
      </c>
      <c r="B36" s="89" t="s">
        <v>201</v>
      </c>
      <c r="C36" s="76"/>
      <c r="D36" s="76"/>
      <c r="E36" s="76"/>
      <c r="F36" s="76"/>
      <c r="G36" s="76"/>
      <c r="H36" s="76"/>
      <c r="I36" s="1"/>
    </row>
    <row r="37" spans="1:9" ht="15.75">
      <c r="A37" s="126" t="s">
        <v>202</v>
      </c>
      <c r="B37" s="89" t="s">
        <v>203</v>
      </c>
      <c r="C37" s="76"/>
      <c r="D37" s="76"/>
      <c r="E37" s="76"/>
      <c r="F37" s="76"/>
      <c r="G37" s="76"/>
      <c r="H37" s="76"/>
      <c r="I37" s="1"/>
    </row>
    <row r="38" spans="1:9" ht="15.75">
      <c r="A38" s="89" t="s">
        <v>204</v>
      </c>
      <c r="B38" s="89" t="s">
        <v>205</v>
      </c>
      <c r="C38" s="76"/>
      <c r="D38" s="76"/>
      <c r="E38" s="76"/>
      <c r="F38" s="76"/>
      <c r="G38" s="76"/>
      <c r="H38" s="76"/>
      <c r="I38" s="1"/>
    </row>
    <row r="39" spans="1:9" ht="15.75">
      <c r="A39" s="89" t="s">
        <v>206</v>
      </c>
      <c r="B39" s="89" t="s">
        <v>207</v>
      </c>
      <c r="C39" s="76"/>
      <c r="D39" s="76"/>
      <c r="E39" s="76"/>
      <c r="F39" s="76"/>
      <c r="G39" s="76"/>
      <c r="H39" s="76"/>
      <c r="I39" s="1"/>
    </row>
    <row r="40" spans="1:9" ht="15.75">
      <c r="A40" s="89" t="s">
        <v>208</v>
      </c>
      <c r="B40" s="89" t="s">
        <v>209</v>
      </c>
      <c r="C40" s="76"/>
      <c r="D40" s="76"/>
      <c r="E40" s="76"/>
      <c r="F40" s="76"/>
      <c r="G40" s="76"/>
      <c r="H40" s="76"/>
      <c r="I40" s="1"/>
    </row>
    <row r="41" spans="1:9" ht="15.75">
      <c r="A41" s="89" t="s">
        <v>210</v>
      </c>
      <c r="B41" s="89" t="s">
        <v>211</v>
      </c>
      <c r="C41" s="76"/>
      <c r="D41" s="76"/>
      <c r="E41" s="76"/>
      <c r="F41" s="76"/>
      <c r="G41" s="76"/>
      <c r="H41" s="76"/>
      <c r="I41" s="1"/>
    </row>
    <row r="42" spans="1:9" ht="15.75">
      <c r="A42" s="89"/>
      <c r="B42" s="89"/>
      <c r="C42" s="76"/>
      <c r="D42" s="76"/>
      <c r="E42" s="76"/>
      <c r="F42" s="76"/>
      <c r="G42" s="76"/>
      <c r="H42" s="76"/>
      <c r="I42" s="1"/>
    </row>
    <row r="43" spans="1:9" ht="15.75">
      <c r="A43" s="76"/>
      <c r="B43" s="89" t="s">
        <v>212</v>
      </c>
      <c r="C43" s="76"/>
      <c r="D43" s="76"/>
      <c r="E43" s="76"/>
      <c r="F43" s="76"/>
      <c r="G43" s="76"/>
      <c r="H43" s="76"/>
      <c r="I43" s="1"/>
    </row>
    <row r="44" spans="1:9" ht="15.75">
      <c r="A44" s="76"/>
      <c r="B44" s="89" t="s">
        <v>213</v>
      </c>
      <c r="C44" s="76"/>
      <c r="D44" s="76"/>
      <c r="E44" s="76"/>
      <c r="F44" s="76"/>
      <c r="G44" s="76"/>
      <c r="H44" s="76"/>
      <c r="I44" s="1"/>
    </row>
    <row r="45" spans="1:9" ht="15.75">
      <c r="A45" s="76"/>
      <c r="B45" s="89" t="s">
        <v>214</v>
      </c>
      <c r="C45" s="76"/>
      <c r="D45" s="76"/>
      <c r="E45" s="76"/>
      <c r="F45" s="76"/>
      <c r="G45" s="76"/>
      <c r="H45" s="76"/>
      <c r="I45" s="1"/>
    </row>
    <row r="46" spans="1:9" ht="15.75">
      <c r="A46" s="76"/>
      <c r="B46" s="89"/>
      <c r="C46" s="76"/>
      <c r="D46" s="76"/>
      <c r="E46" s="76"/>
      <c r="F46" s="76"/>
      <c r="G46" s="76"/>
      <c r="H46" s="76"/>
      <c r="I46" s="1"/>
    </row>
    <row r="47" spans="1:9" ht="15.75">
      <c r="A47" s="76"/>
      <c r="B47" s="89"/>
      <c r="C47" s="76"/>
      <c r="D47" s="76"/>
      <c r="E47" s="76"/>
      <c r="F47" s="76"/>
      <c r="G47" s="76"/>
      <c r="H47" s="76"/>
      <c r="I47" s="1"/>
    </row>
    <row r="48" spans="1:9" ht="15.75">
      <c r="A48" s="89"/>
      <c r="B48" s="89"/>
      <c r="C48" s="76"/>
      <c r="D48" s="76"/>
      <c r="E48" s="76"/>
      <c r="F48" s="76"/>
      <c r="G48" s="76"/>
      <c r="H48" s="76"/>
      <c r="I48" s="1"/>
    </row>
    <row r="49" spans="1:9" ht="15.75">
      <c r="A49" s="125" t="s">
        <v>215</v>
      </c>
      <c r="B49" s="125" t="s">
        <v>216</v>
      </c>
      <c r="C49" s="121"/>
      <c r="D49" s="76"/>
      <c r="E49" s="76"/>
      <c r="F49" s="76"/>
      <c r="G49" s="76"/>
      <c r="H49" s="76"/>
      <c r="I49" s="1"/>
    </row>
    <row r="50" spans="1:9" ht="15.75">
      <c r="A50" s="89"/>
      <c r="B50" s="89"/>
      <c r="C50" s="76"/>
      <c r="D50" s="76"/>
      <c r="E50" s="76"/>
      <c r="F50" s="76"/>
      <c r="G50" s="76"/>
      <c r="H50" s="76"/>
      <c r="I50" s="1"/>
    </row>
    <row r="51" spans="1:9" ht="15.75">
      <c r="A51" s="89"/>
      <c r="B51" s="89" t="s">
        <v>217</v>
      </c>
      <c r="C51" s="76"/>
      <c r="D51" s="76"/>
      <c r="E51" s="76"/>
      <c r="F51" s="76"/>
      <c r="G51" s="76"/>
      <c r="H51" s="76"/>
      <c r="I51" s="1"/>
    </row>
    <row r="52" spans="1:9" ht="15.75">
      <c r="A52" s="89"/>
      <c r="B52" s="89" t="s">
        <v>218</v>
      </c>
      <c r="C52" s="76"/>
      <c r="D52" s="76"/>
      <c r="E52" s="76"/>
      <c r="F52" s="76"/>
      <c r="G52" s="76"/>
      <c r="H52" s="76"/>
      <c r="I52" s="1"/>
    </row>
    <row r="53" spans="1:9" ht="15.75">
      <c r="A53" s="89"/>
      <c r="B53" s="89"/>
      <c r="C53" s="76"/>
      <c r="D53" s="76"/>
      <c r="E53" s="76"/>
      <c r="F53" s="76"/>
      <c r="G53" s="76"/>
      <c r="H53" s="76"/>
      <c r="I53" s="1"/>
    </row>
    <row r="54" spans="1:9" ht="15.75">
      <c r="A54" s="76"/>
      <c r="B54" s="89" t="s">
        <v>219</v>
      </c>
      <c r="C54" s="76"/>
      <c r="D54" s="76"/>
      <c r="E54" s="76"/>
      <c r="F54" s="76"/>
      <c r="G54" s="76"/>
      <c r="H54" s="76"/>
      <c r="I54" s="1"/>
    </row>
    <row r="55" spans="1:9" ht="15.75">
      <c r="A55" s="89"/>
      <c r="B55" s="89" t="s">
        <v>220</v>
      </c>
      <c r="C55" s="76"/>
      <c r="D55" s="76"/>
      <c r="E55" s="76"/>
      <c r="F55" s="76"/>
      <c r="G55" s="76"/>
      <c r="H55" s="76"/>
      <c r="I55" s="1"/>
    </row>
    <row r="56" spans="1:9" ht="15.75">
      <c r="A56" s="89"/>
      <c r="B56" s="89"/>
      <c r="C56" s="76"/>
      <c r="D56" s="76"/>
      <c r="E56" s="76"/>
      <c r="F56" s="76"/>
      <c r="G56" s="76"/>
      <c r="H56" s="76"/>
      <c r="I56" s="1"/>
    </row>
    <row r="57" spans="1:9" ht="15.75">
      <c r="A57" s="76"/>
      <c r="B57" s="89" t="s">
        <v>328</v>
      </c>
      <c r="C57" s="76"/>
      <c r="D57" s="76"/>
      <c r="E57" s="76"/>
      <c r="F57" s="76"/>
      <c r="G57" s="76"/>
      <c r="H57" s="76"/>
      <c r="I57" s="1"/>
    </row>
    <row r="58" spans="1:9" ht="15.75">
      <c r="A58" s="76"/>
      <c r="B58" s="128" t="s">
        <v>221</v>
      </c>
      <c r="C58" s="76"/>
      <c r="D58" s="76"/>
      <c r="E58" s="76"/>
      <c r="F58" s="76"/>
      <c r="G58" s="76"/>
      <c r="H58" s="76"/>
      <c r="I58" s="1"/>
    </row>
    <row r="59" spans="1:9" ht="15.75">
      <c r="A59" s="89"/>
      <c r="B59" s="89" t="s">
        <v>222</v>
      </c>
      <c r="C59" s="76"/>
      <c r="D59" s="76"/>
      <c r="E59" s="76"/>
      <c r="F59" s="76"/>
      <c r="G59" s="76"/>
      <c r="H59" s="76"/>
      <c r="I59" s="1"/>
    </row>
    <row r="60" spans="1:9" ht="15.75">
      <c r="A60" s="89"/>
      <c r="B60" s="89" t="s">
        <v>223</v>
      </c>
      <c r="C60" s="76"/>
      <c r="D60" s="76"/>
      <c r="E60" s="76"/>
      <c r="F60" s="76"/>
      <c r="G60" s="76"/>
      <c r="H60" s="76"/>
      <c r="I60" s="1"/>
    </row>
    <row r="61" spans="1:9" ht="15.75">
      <c r="A61" s="89"/>
      <c r="B61" s="89" t="s">
        <v>224</v>
      </c>
      <c r="C61" s="76"/>
      <c r="D61" s="76"/>
      <c r="E61" s="76"/>
      <c r="F61" s="76"/>
      <c r="G61" s="76"/>
      <c r="H61" s="76"/>
      <c r="I61" s="1"/>
    </row>
    <row r="62" spans="1:9" ht="15.75">
      <c r="A62" s="89"/>
      <c r="B62" s="89"/>
      <c r="C62" s="76"/>
      <c r="D62" s="76"/>
      <c r="E62" s="76"/>
      <c r="F62" s="76"/>
      <c r="G62" s="76"/>
      <c r="H62" s="76"/>
      <c r="I62" s="1"/>
    </row>
    <row r="63" spans="1:9" ht="15.75">
      <c r="A63" s="125" t="s">
        <v>225</v>
      </c>
      <c r="B63" s="125" t="s">
        <v>226</v>
      </c>
      <c r="C63" s="76"/>
      <c r="D63" s="76"/>
      <c r="E63" s="76"/>
      <c r="F63" s="76"/>
      <c r="G63" s="76"/>
      <c r="H63" s="76"/>
      <c r="I63" s="1"/>
    </row>
    <row r="64" spans="1:9" ht="15.75">
      <c r="A64" s="89"/>
      <c r="B64" s="89"/>
      <c r="C64" s="76"/>
      <c r="D64" s="76"/>
      <c r="E64" s="76"/>
      <c r="F64" s="76"/>
      <c r="G64" s="76"/>
      <c r="H64" s="76"/>
      <c r="I64" s="1"/>
    </row>
    <row r="65" spans="1:9" ht="15.75">
      <c r="A65" s="76"/>
      <c r="B65" s="89" t="s">
        <v>227</v>
      </c>
      <c r="C65" s="76"/>
      <c r="D65" s="76"/>
      <c r="E65" s="76"/>
      <c r="F65" s="76"/>
      <c r="G65" s="76"/>
      <c r="H65" s="76"/>
      <c r="I65" s="1"/>
    </row>
    <row r="66" spans="1:9" ht="15.75">
      <c r="A66" s="76"/>
      <c r="B66" s="128" t="s">
        <v>228</v>
      </c>
      <c r="C66" s="76"/>
      <c r="D66" s="76"/>
      <c r="E66" s="76"/>
      <c r="F66" s="76"/>
      <c r="G66" s="76"/>
      <c r="H66" s="76"/>
      <c r="I66" s="1"/>
    </row>
    <row r="67" spans="1:9" ht="15.75">
      <c r="A67" s="76"/>
      <c r="B67" s="129" t="s">
        <v>229</v>
      </c>
      <c r="C67" s="76"/>
      <c r="D67" s="76"/>
      <c r="E67" s="76"/>
      <c r="F67" s="76"/>
      <c r="G67" s="76"/>
      <c r="H67" s="76"/>
      <c r="I67" s="1"/>
    </row>
    <row r="68" spans="1:9" ht="15.75">
      <c r="A68" s="76"/>
      <c r="B68" s="129" t="s">
        <v>230</v>
      </c>
      <c r="C68" s="76"/>
      <c r="D68" s="76"/>
      <c r="E68" s="76"/>
      <c r="F68" s="76"/>
      <c r="G68" s="76"/>
      <c r="H68" s="76"/>
      <c r="I68" s="1"/>
    </row>
    <row r="69" spans="1:9" ht="15.75">
      <c r="A69" s="76"/>
      <c r="B69" s="76" t="s">
        <v>231</v>
      </c>
      <c r="C69" s="76"/>
      <c r="D69" s="76"/>
      <c r="E69" s="76"/>
      <c r="F69" s="76"/>
      <c r="G69" s="76"/>
      <c r="H69" s="76"/>
      <c r="I69" s="1"/>
    </row>
    <row r="70" spans="1:9" ht="15.75">
      <c r="A70" s="76"/>
      <c r="B70" s="89" t="s">
        <v>232</v>
      </c>
      <c r="C70" s="76"/>
      <c r="D70" s="76"/>
      <c r="E70" s="76"/>
      <c r="F70" s="76"/>
      <c r="G70" s="76"/>
      <c r="H70" s="76"/>
      <c r="I70" s="1"/>
    </row>
    <row r="71" spans="1:9" ht="15.75">
      <c r="A71" s="76"/>
      <c r="B71" s="76" t="s">
        <v>233</v>
      </c>
      <c r="C71" s="76"/>
      <c r="D71" s="76"/>
      <c r="E71" s="76"/>
      <c r="F71" s="76"/>
      <c r="G71" s="76"/>
      <c r="H71" s="76"/>
      <c r="I71" s="1"/>
    </row>
    <row r="72" spans="1:9" ht="15.75">
      <c r="A72" s="76"/>
      <c r="B72" s="76"/>
      <c r="C72" s="89"/>
      <c r="D72" s="76"/>
      <c r="E72" s="76"/>
      <c r="F72" s="76"/>
      <c r="G72" s="76"/>
      <c r="H72" s="76"/>
      <c r="I72" s="1"/>
    </row>
    <row r="73" spans="1:9" ht="15.75">
      <c r="A73" s="76"/>
      <c r="B73" s="89" t="s">
        <v>234</v>
      </c>
      <c r="C73" s="89"/>
      <c r="D73" s="76"/>
      <c r="E73" s="76"/>
      <c r="F73" s="76"/>
      <c r="G73" s="76"/>
      <c r="H73" s="76"/>
      <c r="I73" s="1"/>
    </row>
    <row r="74" spans="1:9" ht="15.75">
      <c r="A74" s="76"/>
      <c r="B74" s="89" t="s">
        <v>235</v>
      </c>
      <c r="C74" s="89"/>
      <c r="D74" s="76"/>
      <c r="E74" s="76"/>
      <c r="F74" s="76"/>
      <c r="G74" s="76"/>
      <c r="H74" s="76"/>
      <c r="I74" s="1"/>
    </row>
    <row r="75" spans="1:9" ht="15.75">
      <c r="A75" s="76"/>
      <c r="B75" s="89"/>
      <c r="C75" s="89"/>
      <c r="D75" s="76"/>
      <c r="E75" s="76"/>
      <c r="F75" s="76"/>
      <c r="G75" s="76"/>
      <c r="H75" s="76"/>
      <c r="I75" s="1"/>
    </row>
    <row r="76" spans="1:9" ht="15.75">
      <c r="A76" s="125" t="s">
        <v>236</v>
      </c>
      <c r="B76" s="125" t="s">
        <v>237</v>
      </c>
      <c r="C76" s="130"/>
      <c r="D76" s="76"/>
      <c r="E76" s="76"/>
      <c r="F76" s="76"/>
      <c r="G76" s="76"/>
      <c r="H76" s="76"/>
      <c r="I76" s="1"/>
    </row>
    <row r="77" spans="1:9" ht="15.75">
      <c r="A77" s="76"/>
      <c r="B77" s="89"/>
      <c r="C77" s="89"/>
      <c r="D77" s="76"/>
      <c r="E77" s="76"/>
      <c r="F77" s="76"/>
      <c r="G77" s="76"/>
      <c r="H77" s="76"/>
      <c r="I77" s="1"/>
    </row>
    <row r="78" spans="1:9" ht="15.75">
      <c r="A78" s="76"/>
      <c r="B78" s="89" t="s">
        <v>238</v>
      </c>
      <c r="C78" s="89"/>
      <c r="D78" s="76"/>
      <c r="E78" s="76"/>
      <c r="F78" s="76"/>
      <c r="G78" s="76"/>
      <c r="H78" s="76"/>
      <c r="I78" s="1"/>
    </row>
    <row r="79" spans="1:9" ht="15.75">
      <c r="A79" s="76"/>
      <c r="B79" s="76" t="s">
        <v>239</v>
      </c>
      <c r="C79" s="76"/>
      <c r="D79" s="76"/>
      <c r="E79" s="76"/>
      <c r="F79" s="76"/>
      <c r="G79" s="76"/>
      <c r="H79" s="76"/>
      <c r="I79" s="1"/>
    </row>
    <row r="80" spans="1:9" ht="15.75">
      <c r="A80" s="76"/>
      <c r="B80" s="76" t="s">
        <v>240</v>
      </c>
      <c r="C80" s="76"/>
      <c r="D80" s="76"/>
      <c r="E80" s="76"/>
      <c r="F80" s="76"/>
      <c r="G80" s="76"/>
      <c r="H80" s="76"/>
      <c r="I80" s="1"/>
    </row>
    <row r="81" spans="1:9" ht="15.75">
      <c r="A81" s="76"/>
      <c r="B81" s="76"/>
      <c r="C81" s="76"/>
      <c r="D81" s="76"/>
      <c r="E81" s="76"/>
      <c r="F81" s="76"/>
      <c r="G81" s="76"/>
      <c r="H81" s="76"/>
      <c r="I81" s="1"/>
    </row>
    <row r="82" spans="1:9" ht="15.75">
      <c r="A82" s="89"/>
      <c r="B82" s="125" t="s">
        <v>329</v>
      </c>
      <c r="C82" s="89"/>
      <c r="D82" s="89"/>
      <c r="E82" s="76"/>
      <c r="F82" s="76"/>
      <c r="G82" s="76"/>
      <c r="H82" s="76"/>
      <c r="I82" s="1"/>
    </row>
    <row r="83" spans="1:9" ht="15.75">
      <c r="A83" s="89"/>
      <c r="B83" s="89"/>
      <c r="C83" s="89"/>
      <c r="D83" s="89"/>
      <c r="E83" s="76"/>
      <c r="F83" s="76"/>
      <c r="G83" s="76"/>
      <c r="H83" s="76"/>
      <c r="I83" s="1"/>
    </row>
    <row r="84" spans="1:9" ht="15.75">
      <c r="A84" s="76"/>
      <c r="B84" s="89" t="s">
        <v>241</v>
      </c>
      <c r="C84" s="89"/>
      <c r="D84" s="89"/>
      <c r="E84" s="76"/>
      <c r="F84" s="76"/>
      <c r="G84" s="76"/>
      <c r="H84" s="76"/>
      <c r="I84" s="1"/>
    </row>
    <row r="85" spans="1:9" ht="15.75">
      <c r="A85" s="89"/>
      <c r="B85" s="89"/>
      <c r="C85" s="89"/>
      <c r="D85" s="89"/>
      <c r="E85" s="76"/>
      <c r="F85" s="76"/>
      <c r="G85" s="76"/>
      <c r="H85" s="76"/>
      <c r="I85" s="1"/>
    </row>
    <row r="86" spans="1:9" ht="15.75">
      <c r="A86" s="76"/>
      <c r="B86" s="89" t="s">
        <v>242</v>
      </c>
      <c r="C86" s="89"/>
      <c r="D86" s="89"/>
      <c r="E86" s="76"/>
      <c r="F86" s="76"/>
      <c r="G86" s="76"/>
      <c r="H86" s="76"/>
      <c r="I86" s="1"/>
    </row>
    <row r="87" spans="1:9" ht="15.75">
      <c r="A87" s="76"/>
      <c r="B87" s="89"/>
      <c r="C87" s="89"/>
      <c r="D87" s="89"/>
      <c r="E87" s="76"/>
      <c r="F87" s="76"/>
      <c r="G87" s="76"/>
      <c r="H87" s="76"/>
      <c r="I87" s="1"/>
    </row>
    <row r="88" spans="1:9" ht="15.75">
      <c r="A88" s="76"/>
      <c r="B88" s="131" t="s">
        <v>243</v>
      </c>
      <c r="C88" s="89"/>
      <c r="D88" s="89"/>
      <c r="E88" s="76"/>
      <c r="F88" s="76"/>
      <c r="G88" s="76"/>
      <c r="H88" s="76"/>
      <c r="I88" s="1"/>
    </row>
    <row r="89" spans="1:9" ht="15.75">
      <c r="A89" s="89"/>
      <c r="B89" s="89"/>
      <c r="C89" s="89"/>
      <c r="D89" s="89"/>
      <c r="E89" s="76"/>
      <c r="F89" s="76"/>
      <c r="G89" s="76"/>
      <c r="H89" s="76"/>
      <c r="I89" s="1"/>
    </row>
    <row r="90" spans="1:9" ht="15.75">
      <c r="A90" s="76"/>
      <c r="B90" s="89"/>
      <c r="C90" s="89" t="s">
        <v>244</v>
      </c>
      <c r="D90" s="153" t="s">
        <v>245</v>
      </c>
      <c r="E90" s="153"/>
      <c r="F90" s="76"/>
      <c r="G90" s="76"/>
      <c r="H90" s="76"/>
      <c r="I90" s="1"/>
    </row>
    <row r="91" spans="1:9" ht="15.75">
      <c r="A91" s="76"/>
      <c r="B91" s="89"/>
      <c r="C91" s="89" t="s">
        <v>246</v>
      </c>
      <c r="D91" s="89" t="s">
        <v>247</v>
      </c>
      <c r="E91" s="89" t="s">
        <v>248</v>
      </c>
      <c r="F91" s="76"/>
      <c r="G91" s="76"/>
      <c r="H91" s="76"/>
      <c r="I91" s="1"/>
    </row>
    <row r="92" spans="1:9" ht="15.75">
      <c r="A92" s="76"/>
      <c r="B92" s="89"/>
      <c r="C92" s="132" t="s">
        <v>249</v>
      </c>
      <c r="D92" s="132" t="s">
        <v>249</v>
      </c>
      <c r="E92" s="132" t="s">
        <v>249</v>
      </c>
      <c r="F92" s="76"/>
      <c r="G92" s="76"/>
      <c r="H92" s="76"/>
      <c r="I92" s="1"/>
    </row>
    <row r="93" spans="1:9" ht="15.75">
      <c r="A93" s="76"/>
      <c r="B93" s="89"/>
      <c r="C93" s="133"/>
      <c r="D93" s="133"/>
      <c r="E93" s="133"/>
      <c r="F93" s="76"/>
      <c r="G93" s="76"/>
      <c r="H93" s="76"/>
      <c r="I93" s="1"/>
    </row>
    <row r="94" spans="1:9" ht="15.75">
      <c r="A94" s="76"/>
      <c r="B94" s="131" t="s">
        <v>141</v>
      </c>
      <c r="C94" s="133"/>
      <c r="D94" s="133"/>
      <c r="E94" s="133"/>
      <c r="F94" s="76"/>
      <c r="G94" s="76"/>
      <c r="H94" s="76"/>
      <c r="I94" s="1"/>
    </row>
    <row r="95" spans="1:9" ht="15.75">
      <c r="A95" s="76"/>
      <c r="B95" s="89" t="s">
        <v>193</v>
      </c>
      <c r="C95" s="134">
        <v>48030</v>
      </c>
      <c r="D95" s="144">
        <v>-787</v>
      </c>
      <c r="E95" s="134">
        <f>+D95+C95</f>
        <v>47243</v>
      </c>
      <c r="F95" s="76"/>
      <c r="G95" s="76"/>
      <c r="H95" s="76"/>
      <c r="I95" s="1"/>
    </row>
    <row r="96" spans="1:9" ht="16.5" thickBot="1">
      <c r="A96" s="76"/>
      <c r="B96" s="89" t="s">
        <v>250</v>
      </c>
      <c r="C96" s="135" t="s">
        <v>251</v>
      </c>
      <c r="D96" s="135">
        <v>787</v>
      </c>
      <c r="E96" s="135">
        <v>787</v>
      </c>
      <c r="F96" s="76"/>
      <c r="G96" s="76"/>
      <c r="H96" s="76"/>
      <c r="I96" s="1"/>
    </row>
    <row r="97" spans="1:9" ht="16.5" thickTop="1">
      <c r="A97" s="89"/>
      <c r="B97" s="89"/>
      <c r="C97" s="89"/>
      <c r="D97" s="89"/>
      <c r="E97" s="76"/>
      <c r="F97" s="76"/>
      <c r="G97" s="76"/>
      <c r="H97" s="76"/>
      <c r="I97" s="1"/>
    </row>
    <row r="98" spans="1:9" ht="15.75">
      <c r="A98" s="89"/>
      <c r="B98" s="89"/>
      <c r="C98" s="89"/>
      <c r="D98" s="89"/>
      <c r="E98" s="76"/>
      <c r="F98" s="76"/>
      <c r="G98" s="76"/>
      <c r="H98" s="76"/>
      <c r="I98" s="1"/>
    </row>
    <row r="99" spans="1:9" ht="15.75">
      <c r="A99" s="89"/>
      <c r="B99" s="89"/>
      <c r="C99" s="89"/>
      <c r="D99" s="89"/>
      <c r="E99" s="76"/>
      <c r="F99" s="76"/>
      <c r="G99" s="76"/>
      <c r="H99" s="76"/>
      <c r="I99" s="1"/>
    </row>
    <row r="100" spans="1:9" ht="15.75">
      <c r="A100" s="125" t="s">
        <v>252</v>
      </c>
      <c r="B100" s="125" t="s">
        <v>253</v>
      </c>
      <c r="C100" s="89"/>
      <c r="D100" s="89"/>
      <c r="E100" s="76"/>
      <c r="F100" s="76"/>
      <c r="G100" s="76"/>
      <c r="H100" s="76"/>
      <c r="I100" s="1"/>
    </row>
    <row r="101" spans="1:9" ht="15.75">
      <c r="A101" s="89"/>
      <c r="B101" s="89"/>
      <c r="C101" s="89"/>
      <c r="D101" s="89"/>
      <c r="E101" s="76"/>
      <c r="F101" s="76"/>
      <c r="G101" s="76"/>
      <c r="H101" s="76"/>
      <c r="I101" s="1"/>
    </row>
    <row r="102" spans="1:9" ht="15.75">
      <c r="A102" s="76"/>
      <c r="B102" s="89" t="s">
        <v>330</v>
      </c>
      <c r="C102" s="89"/>
      <c r="D102" s="89"/>
      <c r="E102" s="76"/>
      <c r="F102" s="76"/>
      <c r="G102" s="76"/>
      <c r="H102" s="76"/>
      <c r="I102" s="1"/>
    </row>
    <row r="103" spans="1:9" ht="15.75">
      <c r="A103" s="89"/>
      <c r="B103" s="89"/>
      <c r="C103" s="89"/>
      <c r="D103" s="89"/>
      <c r="E103" s="76"/>
      <c r="F103" s="76"/>
      <c r="G103" s="76"/>
      <c r="H103" s="76"/>
      <c r="I103" s="1"/>
    </row>
    <row r="104" spans="1:9" ht="15.75">
      <c r="A104" s="89"/>
      <c r="B104" s="89"/>
      <c r="C104" s="89"/>
      <c r="D104" s="89"/>
      <c r="E104" s="76"/>
      <c r="F104" s="76"/>
      <c r="G104" s="76"/>
      <c r="H104" s="76"/>
      <c r="I104" s="1"/>
    </row>
    <row r="105" spans="1:9" ht="15.75">
      <c r="A105" s="125" t="s">
        <v>254</v>
      </c>
      <c r="B105" s="125" t="s">
        <v>255</v>
      </c>
      <c r="C105" s="89"/>
      <c r="D105" s="89"/>
      <c r="E105" s="76"/>
      <c r="F105" s="76"/>
      <c r="G105" s="76"/>
      <c r="H105" s="76"/>
      <c r="I105" s="1"/>
    </row>
    <row r="106" spans="1:9" ht="15.75">
      <c r="A106" s="76"/>
      <c r="B106" s="76"/>
      <c r="C106" s="76"/>
      <c r="D106" s="76"/>
      <c r="E106" s="76"/>
      <c r="F106" s="76"/>
      <c r="G106" s="76"/>
      <c r="H106" s="76"/>
      <c r="I106" s="1"/>
    </row>
    <row r="107" spans="1:9" ht="15.75">
      <c r="A107" s="76"/>
      <c r="B107" s="120" t="s">
        <v>331</v>
      </c>
      <c r="C107" s="76"/>
      <c r="D107" s="76"/>
      <c r="E107" s="76"/>
      <c r="F107" s="76"/>
      <c r="G107" s="76"/>
      <c r="H107" s="76"/>
      <c r="I107" s="1"/>
    </row>
    <row r="108" spans="1:9" ht="15.75">
      <c r="A108" s="76"/>
      <c r="B108" s="94" t="s">
        <v>134</v>
      </c>
      <c r="C108" s="136" t="s">
        <v>19</v>
      </c>
      <c r="D108" s="136" t="s">
        <v>19</v>
      </c>
      <c r="E108" s="92"/>
      <c r="H108" s="76"/>
      <c r="I108" s="1"/>
    </row>
    <row r="109" spans="1:9" ht="15.75">
      <c r="A109" s="76"/>
      <c r="B109" s="94"/>
      <c r="C109" s="137" t="s">
        <v>146</v>
      </c>
      <c r="D109" s="137" t="str">
        <f>C109</f>
        <v>31 March</v>
      </c>
      <c r="E109" s="92"/>
      <c r="H109" s="76"/>
      <c r="I109" s="1"/>
    </row>
    <row r="110" spans="1:9" ht="15.75">
      <c r="A110" s="76"/>
      <c r="B110" s="94"/>
      <c r="C110" s="83">
        <v>2006</v>
      </c>
      <c r="D110" s="83">
        <v>2005</v>
      </c>
      <c r="E110" s="92"/>
      <c r="H110" s="76"/>
      <c r="I110" s="1"/>
    </row>
    <row r="111" spans="1:9" ht="15.75">
      <c r="A111" s="76"/>
      <c r="B111" s="92"/>
      <c r="C111" s="138" t="s">
        <v>21</v>
      </c>
      <c r="D111" s="138" t="s">
        <v>21</v>
      </c>
      <c r="E111" s="92"/>
      <c r="H111" s="76"/>
      <c r="I111" s="1"/>
    </row>
    <row r="112" spans="1:9" ht="15.75">
      <c r="A112" s="76"/>
      <c r="B112" s="94"/>
      <c r="C112" s="83" t="s">
        <v>1</v>
      </c>
      <c r="D112" s="83" t="s">
        <v>1</v>
      </c>
      <c r="E112" s="92"/>
      <c r="H112" s="76"/>
      <c r="I112" s="1"/>
    </row>
    <row r="113" spans="1:9" ht="15.75">
      <c r="A113" s="76"/>
      <c r="B113" s="76" t="s">
        <v>256</v>
      </c>
      <c r="C113" s="92"/>
      <c r="D113" s="92"/>
      <c r="E113" s="92"/>
      <c r="H113" s="76"/>
      <c r="I113" s="1"/>
    </row>
    <row r="114" spans="1:9" ht="15.75">
      <c r="A114" s="76"/>
      <c r="B114" s="94" t="s">
        <v>136</v>
      </c>
      <c r="C114" s="139">
        <f>+'[2]IntercoSales'!$F$36/1000</f>
        <v>8689.46348</v>
      </c>
      <c r="D114" s="139">
        <f>+'[3]Working for IS'!$E$16/1000</f>
        <v>0</v>
      </c>
      <c r="E114" s="139"/>
      <c r="H114" s="76"/>
      <c r="I114" s="1"/>
    </row>
    <row r="115" spans="1:9" ht="15.75">
      <c r="A115" s="76"/>
      <c r="B115" s="94" t="s">
        <v>137</v>
      </c>
      <c r="C115" s="140">
        <f>+'[2]IntercoSales'!$F$32/1000</f>
        <v>-1510.1415299999999</v>
      </c>
      <c r="D115" s="140">
        <f>+'[3]Working for IS'!$E$18/1000</f>
        <v>0</v>
      </c>
      <c r="E115" s="139"/>
      <c r="H115" s="76"/>
      <c r="I115" s="1"/>
    </row>
    <row r="116" spans="1:9" ht="15.75">
      <c r="A116" s="76"/>
      <c r="B116" s="94"/>
      <c r="C116" s="141">
        <f>SUM(C114:C115)</f>
        <v>7179.3219500000005</v>
      </c>
      <c r="D116" s="141">
        <f>SUM(D114:D115)</f>
        <v>0</v>
      </c>
      <c r="E116" s="141"/>
      <c r="H116" s="76"/>
      <c r="I116" s="1"/>
    </row>
    <row r="117" spans="1:9" ht="15.75">
      <c r="A117" s="76"/>
      <c r="B117" s="94" t="s">
        <v>138</v>
      </c>
      <c r="C117" s="139">
        <f>+'[2]IntercoSales'!$F$35/1000</f>
        <v>926.1089499999999</v>
      </c>
      <c r="D117" s="139">
        <f>+'[3]Working for IS'!$E$19/1000</f>
        <v>0</v>
      </c>
      <c r="E117" s="139"/>
      <c r="H117" s="76"/>
      <c r="I117" s="1"/>
    </row>
    <row r="118" spans="1:9" ht="16.5" thickBot="1">
      <c r="A118" s="76"/>
      <c r="B118" s="94"/>
      <c r="C118" s="142">
        <f>SUM(C116:C117)</f>
        <v>8105.4309</v>
      </c>
      <c r="D118" s="142">
        <f>SUM(D116:D117)</f>
        <v>0</v>
      </c>
      <c r="E118" s="139"/>
      <c r="H118" s="76"/>
      <c r="I118" s="1"/>
    </row>
    <row r="119" spans="1:9" ht="16.5" thickTop="1">
      <c r="A119" s="76"/>
      <c r="B119" s="76"/>
      <c r="C119" s="76"/>
      <c r="D119" s="76"/>
      <c r="E119" s="76"/>
      <c r="F119" s="76"/>
      <c r="G119" s="76"/>
      <c r="H119" s="76"/>
      <c r="I119" s="1"/>
    </row>
    <row r="120" spans="1:9" ht="15.75">
      <c r="A120" s="76"/>
      <c r="B120" s="120" t="s">
        <v>332</v>
      </c>
      <c r="C120" s="76"/>
      <c r="D120" s="76"/>
      <c r="E120" s="76"/>
      <c r="F120" s="76"/>
      <c r="G120" s="76"/>
      <c r="H120" s="76"/>
      <c r="I120" s="1"/>
    </row>
    <row r="121" spans="1:9" ht="15.75">
      <c r="A121" s="76"/>
      <c r="B121" s="76"/>
      <c r="C121" s="136" t="s">
        <v>19</v>
      </c>
      <c r="D121" s="136" t="s">
        <v>19</v>
      </c>
      <c r="E121" s="76"/>
      <c r="F121" s="76"/>
      <c r="G121" s="76"/>
      <c r="H121" s="76"/>
      <c r="I121" s="1"/>
    </row>
    <row r="122" spans="1:9" ht="15.75">
      <c r="A122" s="76"/>
      <c r="B122" s="76"/>
      <c r="C122" s="137" t="str">
        <f>+D109</f>
        <v>31 March</v>
      </c>
      <c r="D122" s="137" t="str">
        <f>C122</f>
        <v>31 March</v>
      </c>
      <c r="E122" s="76"/>
      <c r="F122" s="76"/>
      <c r="G122" s="76"/>
      <c r="H122" s="76"/>
      <c r="I122" s="1"/>
    </row>
    <row r="123" spans="1:9" ht="15.75">
      <c r="A123" s="76"/>
      <c r="B123" s="76"/>
      <c r="C123" s="83">
        <f>+C110</f>
        <v>2006</v>
      </c>
      <c r="D123" s="83">
        <f>+D110</f>
        <v>2005</v>
      </c>
      <c r="E123" s="76"/>
      <c r="F123" s="76"/>
      <c r="G123" s="76"/>
      <c r="H123" s="76"/>
      <c r="I123" s="1"/>
    </row>
    <row r="124" spans="1:9" ht="15.75">
      <c r="A124" s="76"/>
      <c r="B124" s="76"/>
      <c r="C124" s="138" t="s">
        <v>135</v>
      </c>
      <c r="D124" s="138" t="s">
        <v>135</v>
      </c>
      <c r="E124" s="76"/>
      <c r="F124" s="76"/>
      <c r="G124" s="76"/>
      <c r="H124" s="76"/>
      <c r="I124" s="1"/>
    </row>
    <row r="125" spans="1:9" ht="15.75">
      <c r="A125" s="76"/>
      <c r="B125" s="76"/>
      <c r="C125" s="83" t="s">
        <v>1</v>
      </c>
      <c r="D125" s="83" t="s">
        <v>1</v>
      </c>
      <c r="E125" s="76"/>
      <c r="F125" s="76"/>
      <c r="G125" s="76"/>
      <c r="H125" s="76"/>
      <c r="I125" s="1"/>
    </row>
    <row r="126" spans="1:9" ht="15.75">
      <c r="A126" s="76"/>
      <c r="B126" s="76"/>
      <c r="C126" s="92"/>
      <c r="D126" s="92"/>
      <c r="E126" s="76"/>
      <c r="F126" s="76"/>
      <c r="G126" s="76"/>
      <c r="H126" s="76"/>
      <c r="I126" s="1"/>
    </row>
    <row r="127" spans="1:9" ht="15.75">
      <c r="A127" s="76"/>
      <c r="B127" s="76" t="s">
        <v>256</v>
      </c>
      <c r="C127" s="139">
        <f>+'[2]Working for IS'!$C$33/1000+'[2]Working for IS'!$D$33/1000+'[2]Working for IS'!$G$33/1000+'[2]Working for IS'!$B$33/1000</f>
        <v>-423.7844699999994</v>
      </c>
      <c r="D127" s="139">
        <f>+'[5]Working for IS'!$B$31/1000+'[5]Working for IS'!$C$31/1000+'[5]Working for IS'!$D$31/1000+'[5]Working for IS'!$F$31/1000</f>
        <v>-2002.0337</v>
      </c>
      <c r="E127" s="76"/>
      <c r="F127" s="76"/>
      <c r="G127" s="76"/>
      <c r="H127" s="76"/>
      <c r="I127" s="1"/>
    </row>
    <row r="128" spans="1:9" ht="15.75">
      <c r="A128" s="76"/>
      <c r="B128" s="94" t="s">
        <v>136</v>
      </c>
      <c r="C128" s="140">
        <f>+'[2]Working for IS'!$E$33/1000</f>
        <v>-146.98381000000023</v>
      </c>
      <c r="D128" s="140">
        <f>+'[5]Working for IS'!$E$31/1000</f>
        <v>-61.41367999999995</v>
      </c>
      <c r="E128" s="76"/>
      <c r="F128" s="76"/>
      <c r="G128" s="76"/>
      <c r="H128" s="76"/>
      <c r="I128" s="1"/>
    </row>
    <row r="129" spans="1:9" ht="15.75">
      <c r="A129" s="76"/>
      <c r="B129" s="94" t="s">
        <v>137</v>
      </c>
      <c r="C129" s="141">
        <f>SUM(C127:C128)</f>
        <v>-570.7682799999995</v>
      </c>
      <c r="D129" s="141">
        <f>SUM(D127:D128)</f>
        <v>-2063.44738</v>
      </c>
      <c r="E129" s="76"/>
      <c r="F129" s="76"/>
      <c r="G129" s="76"/>
      <c r="H129" s="76"/>
      <c r="I129" s="1"/>
    </row>
    <row r="130" spans="1:9" ht="15.75">
      <c r="A130" s="76"/>
      <c r="B130" s="94"/>
      <c r="C130" s="139"/>
      <c r="D130" s="139"/>
      <c r="E130" s="76"/>
      <c r="F130" s="76"/>
      <c r="G130" s="76"/>
      <c r="H130" s="76"/>
      <c r="I130" s="1"/>
    </row>
    <row r="131" spans="1:9" ht="16.5" thickBot="1">
      <c r="A131" s="76"/>
      <c r="B131" s="94" t="s">
        <v>138</v>
      </c>
      <c r="C131" s="142">
        <f>SUM(C129:C130)</f>
        <v>-570.7682799999995</v>
      </c>
      <c r="D131" s="142">
        <f>+D129</f>
        <v>-2063.44738</v>
      </c>
      <c r="E131" s="76"/>
      <c r="F131" s="76"/>
      <c r="G131" s="76"/>
      <c r="H131" s="76"/>
      <c r="I131" s="1"/>
    </row>
    <row r="132" spans="1:9" ht="16.5" thickTop="1">
      <c r="A132" s="76"/>
      <c r="B132" s="76"/>
      <c r="C132" s="76"/>
      <c r="D132" s="76"/>
      <c r="E132" s="76"/>
      <c r="F132" s="76"/>
      <c r="G132" s="76"/>
      <c r="H132" s="76"/>
      <c r="I132" s="1"/>
    </row>
    <row r="133" spans="1:9" ht="15.75">
      <c r="A133" s="76"/>
      <c r="B133" s="76"/>
      <c r="C133" s="76"/>
      <c r="D133" s="76"/>
      <c r="E133" s="76"/>
      <c r="F133" s="76"/>
      <c r="G133" s="76"/>
      <c r="H133" s="76"/>
      <c r="I133" s="1"/>
    </row>
    <row r="134" spans="1:9" ht="15.75">
      <c r="A134" s="125" t="s">
        <v>257</v>
      </c>
      <c r="B134" s="125" t="s">
        <v>258</v>
      </c>
      <c r="C134" s="76"/>
      <c r="D134" s="76"/>
      <c r="E134" s="76"/>
      <c r="F134" s="76"/>
      <c r="G134" s="76"/>
      <c r="H134" s="76"/>
      <c r="I134" s="1"/>
    </row>
    <row r="135" spans="1:9" ht="15.75">
      <c r="A135" s="89"/>
      <c r="B135" s="89"/>
      <c r="C135" s="76"/>
      <c r="D135" s="76"/>
      <c r="E135" s="76"/>
      <c r="F135" s="76"/>
      <c r="G135" s="76"/>
      <c r="H135" s="76"/>
      <c r="I135" s="1"/>
    </row>
    <row r="136" spans="1:9" ht="15.75">
      <c r="A136" s="76"/>
      <c r="B136" s="89" t="s">
        <v>259</v>
      </c>
      <c r="C136" s="76"/>
      <c r="D136" s="76"/>
      <c r="E136" s="76"/>
      <c r="F136" s="76"/>
      <c r="G136" s="76"/>
      <c r="H136" s="76"/>
      <c r="I136" s="1"/>
    </row>
    <row r="137" spans="1:9" ht="15.75">
      <c r="A137" s="89"/>
      <c r="B137" s="89" t="s">
        <v>260</v>
      </c>
      <c r="C137" s="76"/>
      <c r="D137" s="76"/>
      <c r="E137" s="76"/>
      <c r="F137" s="76"/>
      <c r="G137" s="76"/>
      <c r="H137" s="76"/>
      <c r="I137" s="1"/>
    </row>
    <row r="138" spans="1:9" ht="15.75">
      <c r="A138" s="89"/>
      <c r="B138" s="89"/>
      <c r="C138" s="76"/>
      <c r="D138" s="76"/>
      <c r="E138" s="76"/>
      <c r="F138" s="76"/>
      <c r="G138" s="76"/>
      <c r="H138" s="76"/>
      <c r="I138" s="1"/>
    </row>
    <row r="139" spans="1:9" ht="15.75">
      <c r="A139" s="125" t="s">
        <v>261</v>
      </c>
      <c r="B139" s="125" t="s">
        <v>262</v>
      </c>
      <c r="C139" s="76"/>
      <c r="D139" s="76"/>
      <c r="E139" s="76"/>
      <c r="F139" s="76"/>
      <c r="G139" s="76"/>
      <c r="H139" s="76"/>
      <c r="I139" s="1"/>
    </row>
    <row r="140" spans="1:9" ht="15.75">
      <c r="A140" s="89"/>
      <c r="B140" s="89"/>
      <c r="C140" s="76"/>
      <c r="D140" s="76"/>
      <c r="E140" s="76"/>
      <c r="F140" s="76"/>
      <c r="G140" s="76"/>
      <c r="H140" s="76"/>
      <c r="I140" s="1"/>
    </row>
    <row r="141" spans="1:9" ht="15.75">
      <c r="A141" s="76"/>
      <c r="B141" s="89" t="s">
        <v>263</v>
      </c>
      <c r="C141" s="76"/>
      <c r="D141" s="76"/>
      <c r="E141" s="76"/>
      <c r="F141" s="76"/>
      <c r="G141" s="76"/>
      <c r="H141" s="76"/>
      <c r="I141" s="1"/>
    </row>
    <row r="142" spans="1:9" ht="15.75">
      <c r="A142" s="89"/>
      <c r="B142" s="89" t="s">
        <v>264</v>
      </c>
      <c r="C142" s="76"/>
      <c r="D142" s="76"/>
      <c r="E142" s="76"/>
      <c r="F142" s="76"/>
      <c r="G142" s="76"/>
      <c r="H142" s="76"/>
      <c r="I142" s="1"/>
    </row>
    <row r="143" spans="1:9" ht="15.75">
      <c r="A143" s="76"/>
      <c r="B143" s="76"/>
      <c r="C143" s="76"/>
      <c r="D143" s="76"/>
      <c r="E143" s="76"/>
      <c r="F143" s="76"/>
      <c r="G143" s="76"/>
      <c r="H143" s="76"/>
      <c r="I143" s="1"/>
    </row>
    <row r="144" spans="1:9" ht="15.75">
      <c r="A144" s="76"/>
      <c r="B144" s="89" t="s">
        <v>265</v>
      </c>
      <c r="C144" s="76"/>
      <c r="D144" s="76"/>
      <c r="E144" s="76"/>
      <c r="F144" s="76"/>
      <c r="G144" s="76"/>
      <c r="H144" s="76"/>
      <c r="I144" s="1"/>
    </row>
    <row r="145" spans="1:9" ht="15.75">
      <c r="A145" s="143"/>
      <c r="B145" s="89" t="s">
        <v>266</v>
      </c>
      <c r="C145" s="76"/>
      <c r="D145" s="76"/>
      <c r="E145" s="76"/>
      <c r="F145" s="76"/>
      <c r="G145" s="76"/>
      <c r="H145" s="76"/>
      <c r="I145" s="1"/>
    </row>
    <row r="146" spans="1:9" ht="15.75">
      <c r="A146" s="143"/>
      <c r="B146" s="89"/>
      <c r="C146" s="76"/>
      <c r="D146" s="76"/>
      <c r="E146" s="76"/>
      <c r="F146" s="76"/>
      <c r="G146" s="76"/>
      <c r="H146" s="76"/>
      <c r="I146" s="1"/>
    </row>
    <row r="147" spans="1:9" ht="15.75">
      <c r="A147" s="125" t="s">
        <v>267</v>
      </c>
      <c r="B147" s="125" t="s">
        <v>268</v>
      </c>
      <c r="C147" s="76"/>
      <c r="D147" s="76"/>
      <c r="E147" s="76"/>
      <c r="F147" s="76"/>
      <c r="G147" s="76"/>
      <c r="H147" s="76"/>
      <c r="I147" s="1"/>
    </row>
    <row r="148" spans="1:9" ht="15.75">
      <c r="A148" s="89"/>
      <c r="B148" s="89"/>
      <c r="C148" s="76"/>
      <c r="D148" s="76"/>
      <c r="E148" s="76"/>
      <c r="F148" s="76"/>
      <c r="G148" s="76"/>
      <c r="H148" s="76"/>
      <c r="I148" s="1"/>
    </row>
    <row r="149" spans="1:9" ht="15.75">
      <c r="A149" s="76"/>
      <c r="B149" s="89" t="s">
        <v>269</v>
      </c>
      <c r="C149" s="76"/>
      <c r="D149" s="76"/>
      <c r="E149" s="76"/>
      <c r="F149" s="76"/>
      <c r="G149" s="76"/>
      <c r="H149" s="76"/>
      <c r="I149" s="1"/>
    </row>
    <row r="150" spans="1:9" ht="15.75">
      <c r="A150" s="143"/>
      <c r="B150" s="89"/>
      <c r="C150" s="76"/>
      <c r="D150" s="76"/>
      <c r="E150" s="76"/>
      <c r="F150" s="76"/>
      <c r="G150" s="76"/>
      <c r="H150" s="76"/>
      <c r="I150" s="1"/>
    </row>
    <row r="151" spans="1:9" ht="15.75">
      <c r="A151" s="143"/>
      <c r="B151" s="89"/>
      <c r="C151" s="76"/>
      <c r="D151" s="76"/>
      <c r="E151" s="76"/>
      <c r="F151" s="76"/>
      <c r="G151" s="76"/>
      <c r="H151" s="76"/>
      <c r="I151" s="1"/>
    </row>
    <row r="152" spans="1:9" ht="15.75">
      <c r="A152" s="125" t="s">
        <v>304</v>
      </c>
      <c r="B152" s="125" t="s">
        <v>305</v>
      </c>
      <c r="C152" s="76"/>
      <c r="D152" s="76"/>
      <c r="E152" s="76"/>
      <c r="F152" s="76"/>
      <c r="G152" s="76"/>
      <c r="H152" s="76"/>
      <c r="I152" s="1"/>
    </row>
    <row r="153" spans="1:9" ht="15.75">
      <c r="A153" s="89"/>
      <c r="B153" s="89"/>
      <c r="C153" s="76"/>
      <c r="D153" s="76"/>
      <c r="E153" s="76"/>
      <c r="F153" s="76"/>
      <c r="G153" s="76"/>
      <c r="H153" s="76"/>
      <c r="I153" s="1"/>
    </row>
    <row r="154" spans="1:9" ht="15.75">
      <c r="A154" s="89"/>
      <c r="B154" s="89" t="s">
        <v>270</v>
      </c>
      <c r="C154" s="76"/>
      <c r="D154" s="76"/>
      <c r="E154" s="76"/>
      <c r="F154" s="76"/>
      <c r="G154" s="76"/>
      <c r="H154" s="76"/>
      <c r="I154" s="1"/>
    </row>
    <row r="155" spans="1:9" ht="15.75">
      <c r="A155" s="89"/>
      <c r="B155" s="89"/>
      <c r="C155" s="76"/>
      <c r="D155" s="76"/>
      <c r="E155" s="76"/>
      <c r="F155" s="76"/>
      <c r="G155" s="76"/>
      <c r="H155" s="76"/>
      <c r="I155" s="1"/>
    </row>
    <row r="156" spans="1:9" ht="15.75">
      <c r="A156" s="89"/>
      <c r="B156" s="89"/>
      <c r="C156" s="76"/>
      <c r="D156" s="76"/>
      <c r="E156" s="76"/>
      <c r="F156" s="76"/>
      <c r="G156" s="76"/>
      <c r="H156" s="76"/>
      <c r="I156" s="1"/>
    </row>
    <row r="157" spans="1:9" ht="15.75">
      <c r="A157" s="125" t="s">
        <v>271</v>
      </c>
      <c r="B157" s="125" t="s">
        <v>272</v>
      </c>
      <c r="C157" s="76"/>
      <c r="D157" s="76"/>
      <c r="E157" s="76"/>
      <c r="F157" s="76"/>
      <c r="G157" s="76"/>
      <c r="H157" s="76"/>
      <c r="I157" s="1"/>
    </row>
    <row r="158" spans="1:9" ht="15.75">
      <c r="A158" s="89"/>
      <c r="B158" s="89"/>
      <c r="C158" s="76"/>
      <c r="D158" s="76"/>
      <c r="E158" s="76"/>
      <c r="F158" s="76"/>
      <c r="G158" s="76"/>
      <c r="H158" s="76"/>
      <c r="I158" s="1"/>
    </row>
    <row r="159" spans="1:9" ht="15.75">
      <c r="A159" s="89"/>
      <c r="B159" s="89" t="s">
        <v>273</v>
      </c>
      <c r="C159" s="76"/>
      <c r="D159" s="76"/>
      <c r="E159" s="76"/>
      <c r="F159" s="76"/>
      <c r="G159" s="76"/>
      <c r="H159" s="76"/>
      <c r="I159" s="1"/>
    </row>
    <row r="160" spans="1:9" ht="15.75">
      <c r="A160" s="143"/>
      <c r="B160" s="89" t="s">
        <v>274</v>
      </c>
      <c r="C160" s="76"/>
      <c r="D160" s="76"/>
      <c r="E160" s="76"/>
      <c r="F160" s="76"/>
      <c r="G160" s="76"/>
      <c r="H160" s="76"/>
      <c r="I160" s="1"/>
    </row>
    <row r="161" spans="1:9" ht="15.75">
      <c r="A161" s="143"/>
      <c r="B161" s="89"/>
      <c r="C161" s="76"/>
      <c r="D161" s="76"/>
      <c r="E161" s="76"/>
      <c r="F161" s="76"/>
      <c r="G161" s="76"/>
      <c r="H161" s="76"/>
      <c r="I161" s="1"/>
    </row>
    <row r="162" spans="1:9" ht="15.75">
      <c r="A162" s="125" t="s">
        <v>275</v>
      </c>
      <c r="B162" s="125" t="s">
        <v>276</v>
      </c>
      <c r="C162" s="121"/>
      <c r="D162" s="76"/>
      <c r="E162" s="76"/>
      <c r="F162" s="76"/>
      <c r="G162" s="76"/>
      <c r="H162" s="76"/>
      <c r="I162" s="1"/>
    </row>
    <row r="163" spans="1:9" ht="15.75">
      <c r="A163" s="89"/>
      <c r="B163" s="89"/>
      <c r="C163" s="76"/>
      <c r="D163" s="76"/>
      <c r="E163" s="76"/>
      <c r="F163" s="76"/>
      <c r="G163" s="76"/>
      <c r="H163" s="76"/>
      <c r="I163" s="1"/>
    </row>
    <row r="164" spans="1:9" ht="15.75">
      <c r="A164" s="76"/>
      <c r="B164" s="89" t="s">
        <v>277</v>
      </c>
      <c r="C164" s="76"/>
      <c r="D164" s="76"/>
      <c r="E164" s="76"/>
      <c r="F164" s="76"/>
      <c r="G164" s="76"/>
      <c r="H164" s="76"/>
      <c r="I164" s="1"/>
    </row>
    <row r="165" spans="1:9" ht="15.75">
      <c r="A165" s="89"/>
      <c r="B165" s="89" t="s">
        <v>278</v>
      </c>
      <c r="C165" s="76"/>
      <c r="D165" s="76"/>
      <c r="E165" s="76"/>
      <c r="F165" s="76"/>
      <c r="G165" s="76"/>
      <c r="H165" s="76"/>
      <c r="I165" s="1"/>
    </row>
    <row r="166" spans="1:9" ht="15.75">
      <c r="A166" s="89"/>
      <c r="B166" s="89"/>
      <c r="C166" s="76"/>
      <c r="D166" s="76"/>
      <c r="E166" s="76"/>
      <c r="F166" s="76"/>
      <c r="G166" s="76"/>
      <c r="H166" s="76"/>
      <c r="I166" s="1"/>
    </row>
    <row r="167" spans="1:9" ht="15.75">
      <c r="A167" s="125" t="s">
        <v>279</v>
      </c>
      <c r="B167" s="125" t="s">
        <v>280</v>
      </c>
      <c r="C167" s="76"/>
      <c r="D167" s="76"/>
      <c r="E167" s="76"/>
      <c r="F167" s="76"/>
      <c r="G167" s="76"/>
      <c r="H167" s="76"/>
      <c r="I167" s="1"/>
    </row>
    <row r="168" spans="1:9" ht="15.75">
      <c r="A168" s="89"/>
      <c r="B168" s="89"/>
      <c r="C168" s="76"/>
      <c r="D168" s="76"/>
      <c r="E168" s="76"/>
      <c r="F168" s="76"/>
      <c r="G168" s="76"/>
      <c r="H168" s="76"/>
      <c r="I168" s="1"/>
    </row>
    <row r="169" spans="1:9" ht="15.75">
      <c r="A169" s="89"/>
      <c r="B169" s="89" t="s">
        <v>281</v>
      </c>
      <c r="C169" s="76"/>
      <c r="D169" s="76"/>
      <c r="E169" s="76"/>
      <c r="F169" s="76"/>
      <c r="G169" s="76"/>
      <c r="H169" s="76"/>
      <c r="I169" s="1"/>
    </row>
    <row r="170" spans="1:9" ht="15.75">
      <c r="A170" s="89"/>
      <c r="B170" s="89" t="s">
        <v>333</v>
      </c>
      <c r="C170" s="76"/>
      <c r="D170" s="76"/>
      <c r="E170" s="76"/>
      <c r="F170" s="76"/>
      <c r="G170" s="76"/>
      <c r="H170" s="76"/>
      <c r="I170" s="1"/>
    </row>
    <row r="171" spans="1:9" ht="15.75">
      <c r="A171" s="89"/>
      <c r="B171" s="89" t="s">
        <v>334</v>
      </c>
      <c r="C171" s="76"/>
      <c r="D171" s="76"/>
      <c r="E171" s="76"/>
      <c r="F171" s="76"/>
      <c r="G171" s="76"/>
      <c r="H171" s="76"/>
      <c r="I171" s="1"/>
    </row>
    <row r="172" spans="1:9" ht="15.75">
      <c r="A172" s="89"/>
      <c r="B172" s="89"/>
      <c r="C172" s="76"/>
      <c r="D172" s="76"/>
      <c r="E172" s="76"/>
      <c r="F172" s="76"/>
      <c r="G172" s="76"/>
      <c r="H172" s="76"/>
      <c r="I172" s="1"/>
    </row>
    <row r="173" spans="1:9" ht="15.75">
      <c r="A173" s="76"/>
      <c r="B173" s="89" t="s">
        <v>282</v>
      </c>
      <c r="C173" s="76"/>
      <c r="D173" s="76"/>
      <c r="E173" s="76"/>
      <c r="F173" s="76"/>
      <c r="G173" s="76"/>
      <c r="H173" s="76"/>
      <c r="I173" s="1"/>
    </row>
    <row r="174" spans="1:9" ht="15.75">
      <c r="A174" s="76"/>
      <c r="B174" s="76" t="s">
        <v>360</v>
      </c>
      <c r="C174" s="76"/>
      <c r="D174" s="76"/>
      <c r="E174" s="76"/>
      <c r="F174" s="76"/>
      <c r="G174" s="76"/>
      <c r="H174" s="76"/>
      <c r="I174" s="1"/>
    </row>
    <row r="175" spans="1:9" ht="15.75">
      <c r="A175" s="76"/>
      <c r="B175" s="76" t="s">
        <v>283</v>
      </c>
      <c r="C175" s="76"/>
      <c r="D175" s="76"/>
      <c r="E175" s="76"/>
      <c r="F175" s="76"/>
      <c r="G175" s="76"/>
      <c r="H175" s="76"/>
      <c r="I175" s="1"/>
    </row>
    <row r="176" spans="1:9" ht="15.75">
      <c r="A176" s="76"/>
      <c r="B176" s="89"/>
      <c r="C176" s="89"/>
      <c r="D176" s="76"/>
      <c r="E176" s="76"/>
      <c r="F176" s="76"/>
      <c r="G176" s="76"/>
      <c r="H176" s="76"/>
      <c r="I176" s="1"/>
    </row>
    <row r="177" spans="1:9" ht="15.75">
      <c r="A177" s="125" t="s">
        <v>284</v>
      </c>
      <c r="B177" s="125" t="s">
        <v>285</v>
      </c>
      <c r="C177" s="76"/>
      <c r="D177" s="76"/>
      <c r="E177" s="76"/>
      <c r="F177" s="76"/>
      <c r="G177" s="76"/>
      <c r="H177" s="76"/>
      <c r="I177" s="1"/>
    </row>
    <row r="178" spans="1:9" ht="15.75">
      <c r="A178" s="143"/>
      <c r="B178" s="89"/>
      <c r="C178" s="76"/>
      <c r="D178" s="76"/>
      <c r="E178" s="76"/>
      <c r="F178" s="76"/>
      <c r="G178" s="76"/>
      <c r="H178" s="76"/>
      <c r="I178" s="1"/>
    </row>
    <row r="179" spans="1:9" ht="15.75">
      <c r="A179" s="89"/>
      <c r="B179" s="89" t="s">
        <v>286</v>
      </c>
      <c r="C179" s="76"/>
      <c r="D179" s="76"/>
      <c r="E179" s="76"/>
      <c r="F179" s="76"/>
      <c r="G179" s="76"/>
      <c r="H179" s="76"/>
      <c r="I179" s="1"/>
    </row>
    <row r="180" spans="1:9" ht="15.75">
      <c r="A180" s="143"/>
      <c r="B180" s="89" t="s">
        <v>287</v>
      </c>
      <c r="C180" s="76"/>
      <c r="D180" s="76"/>
      <c r="E180" s="76"/>
      <c r="F180" s="76"/>
      <c r="G180" s="76"/>
      <c r="H180" s="76"/>
      <c r="I180" s="1"/>
    </row>
    <row r="181" spans="1:9" ht="15.75">
      <c r="A181" s="89"/>
      <c r="B181" s="89" t="s">
        <v>288</v>
      </c>
      <c r="C181" s="76"/>
      <c r="D181" s="76"/>
      <c r="E181" s="76"/>
      <c r="F181" s="76"/>
      <c r="G181" s="76"/>
      <c r="H181" s="76"/>
      <c r="I181" s="1"/>
    </row>
    <row r="182" spans="1:9" ht="15.75">
      <c r="A182" s="89"/>
      <c r="B182" s="89" t="s">
        <v>335</v>
      </c>
      <c r="C182" s="89"/>
      <c r="D182" s="76"/>
      <c r="E182" s="76"/>
      <c r="F182" s="76"/>
      <c r="G182" s="76"/>
      <c r="H182" s="76"/>
      <c r="I182" s="1"/>
    </row>
    <row r="183" spans="1:9" ht="15.75">
      <c r="A183" s="76"/>
      <c r="B183" s="76"/>
      <c r="C183" s="76"/>
      <c r="D183" s="76"/>
      <c r="E183" s="76"/>
      <c r="F183" s="76"/>
      <c r="G183" s="76"/>
      <c r="H183" s="76"/>
      <c r="I183" s="1"/>
    </row>
    <row r="184" spans="1:9" ht="15.75">
      <c r="A184" s="131"/>
      <c r="B184" s="89"/>
      <c r="C184" s="76"/>
      <c r="D184" s="76"/>
      <c r="E184" s="76"/>
      <c r="F184" s="76"/>
      <c r="G184" s="76"/>
      <c r="H184" s="76"/>
      <c r="I184" s="1"/>
    </row>
    <row r="185" spans="1:9" ht="15.75">
      <c r="A185" s="125" t="s">
        <v>289</v>
      </c>
      <c r="B185" s="125" t="s">
        <v>290</v>
      </c>
      <c r="C185" s="76"/>
      <c r="D185" s="76"/>
      <c r="E185" s="76"/>
      <c r="F185" s="76"/>
      <c r="G185" s="76"/>
      <c r="H185" s="76"/>
      <c r="I185" s="1"/>
    </row>
    <row r="186" spans="1:9" ht="15.75">
      <c r="A186" s="89"/>
      <c r="B186" s="89"/>
      <c r="C186" s="76"/>
      <c r="D186" s="76"/>
      <c r="E186" s="76"/>
      <c r="F186" s="76"/>
      <c r="G186" s="76"/>
      <c r="H186" s="76"/>
      <c r="I186" s="1"/>
    </row>
    <row r="187" spans="1:9" ht="15.75">
      <c r="A187" s="76"/>
      <c r="B187" s="89" t="s">
        <v>291</v>
      </c>
      <c r="C187" s="76"/>
      <c r="D187" s="76"/>
      <c r="E187" s="76"/>
      <c r="F187" s="76"/>
      <c r="G187" s="76"/>
      <c r="H187" s="76"/>
      <c r="I187" s="1"/>
    </row>
    <row r="188" spans="1:9" ht="15.75">
      <c r="A188" s="76"/>
      <c r="B188" s="89" t="s">
        <v>292</v>
      </c>
      <c r="C188" s="76"/>
      <c r="D188" s="76"/>
      <c r="E188" s="76"/>
      <c r="F188" s="76"/>
      <c r="G188" s="76"/>
      <c r="H188" s="76"/>
      <c r="I188" s="1"/>
    </row>
    <row r="189" spans="1:9" ht="15.75">
      <c r="A189" s="131"/>
      <c r="B189" s="89"/>
      <c r="C189" s="76"/>
      <c r="D189" s="76"/>
      <c r="E189" s="76"/>
      <c r="F189" s="76"/>
      <c r="G189" s="76"/>
      <c r="H189" s="76"/>
      <c r="I189" s="1"/>
    </row>
    <row r="190" spans="1:9" ht="15.75">
      <c r="A190" s="125" t="s">
        <v>293</v>
      </c>
      <c r="B190" s="125" t="s">
        <v>294</v>
      </c>
      <c r="C190" s="76"/>
      <c r="D190" s="76"/>
      <c r="E190" s="76"/>
      <c r="F190" s="76"/>
      <c r="G190" s="76"/>
      <c r="H190" s="76"/>
      <c r="I190" s="1"/>
    </row>
    <row r="191" spans="1:9" ht="15.75">
      <c r="A191" s="131" t="s">
        <v>295</v>
      </c>
      <c r="B191" s="89"/>
      <c r="C191" s="76"/>
      <c r="D191" s="76"/>
      <c r="E191" s="76"/>
      <c r="F191" s="76"/>
      <c r="G191" s="76"/>
      <c r="H191" s="76"/>
      <c r="I191" s="1"/>
    </row>
    <row r="192" spans="1:9" ht="15.75">
      <c r="A192" s="76"/>
      <c r="B192" s="89" t="s">
        <v>296</v>
      </c>
      <c r="C192" s="76"/>
      <c r="D192" s="76"/>
      <c r="E192" s="76"/>
      <c r="F192" s="76"/>
      <c r="G192" s="76"/>
      <c r="H192" s="76"/>
      <c r="I192" s="1"/>
    </row>
    <row r="193" spans="1:9" ht="15.75">
      <c r="A193" s="76"/>
      <c r="B193" s="89" t="s">
        <v>297</v>
      </c>
      <c r="C193" s="76"/>
      <c r="D193" s="76"/>
      <c r="E193" s="76"/>
      <c r="F193" s="76"/>
      <c r="G193" s="76"/>
      <c r="H193" s="76"/>
      <c r="I193" s="1"/>
    </row>
    <row r="194" spans="1:9" ht="15.75">
      <c r="A194" s="76"/>
      <c r="B194" s="76"/>
      <c r="C194" s="76"/>
      <c r="D194" s="76"/>
      <c r="E194" s="76"/>
      <c r="F194" s="76"/>
      <c r="G194" s="76"/>
      <c r="H194" s="76"/>
      <c r="I194" s="1"/>
    </row>
    <row r="195" spans="1:8" ht="15.75">
      <c r="A195" s="125" t="s">
        <v>342</v>
      </c>
      <c r="B195" s="130" t="s">
        <v>343</v>
      </c>
      <c r="C195" s="130"/>
      <c r="D195" s="130"/>
      <c r="E195" s="130"/>
      <c r="F195" s="130"/>
      <c r="G195" s="130"/>
      <c r="H195" s="130"/>
    </row>
    <row r="196" spans="1:8" ht="15.75">
      <c r="A196" s="130"/>
      <c r="B196" s="130"/>
      <c r="C196" s="130"/>
      <c r="D196" s="130"/>
      <c r="E196" s="130"/>
      <c r="F196" s="130"/>
      <c r="G196" s="130"/>
      <c r="H196" s="130"/>
    </row>
    <row r="197" spans="1:8" ht="15.75">
      <c r="A197" s="130"/>
      <c r="B197" s="130"/>
      <c r="C197" s="146" t="s">
        <v>344</v>
      </c>
      <c r="D197" s="146" t="s">
        <v>344</v>
      </c>
      <c r="E197" s="130"/>
      <c r="F197" s="130"/>
      <c r="G197" s="130"/>
      <c r="H197" s="130"/>
    </row>
    <row r="198" spans="1:8" ht="15.75">
      <c r="A198" s="130"/>
      <c r="B198" s="130"/>
      <c r="C198" s="145">
        <v>38807</v>
      </c>
      <c r="D198" s="145">
        <v>38717</v>
      </c>
      <c r="E198" s="130"/>
      <c r="F198" s="130"/>
      <c r="G198" s="130"/>
      <c r="H198" s="130"/>
    </row>
    <row r="199" spans="1:8" ht="15.75">
      <c r="A199" s="130"/>
      <c r="B199" s="130"/>
      <c r="C199" s="146" t="s">
        <v>345</v>
      </c>
      <c r="D199" s="146" t="s">
        <v>345</v>
      </c>
      <c r="E199" s="130"/>
      <c r="F199" s="130"/>
      <c r="G199" s="130"/>
      <c r="H199" s="130"/>
    </row>
    <row r="200" spans="1:8" ht="15.75">
      <c r="A200" s="130"/>
      <c r="B200" s="130"/>
      <c r="C200" s="130"/>
      <c r="D200" s="130"/>
      <c r="E200" s="130"/>
      <c r="F200" s="130"/>
      <c r="G200" s="130"/>
      <c r="H200" s="130"/>
    </row>
    <row r="201" spans="1:8" ht="15.75">
      <c r="A201" s="130"/>
      <c r="B201" s="130" t="s">
        <v>346</v>
      </c>
      <c r="C201" s="130"/>
      <c r="D201" s="130"/>
      <c r="E201" s="130"/>
      <c r="F201" s="130"/>
      <c r="G201" s="130"/>
      <c r="H201" s="130"/>
    </row>
    <row r="202" spans="1:8" ht="15.75">
      <c r="A202" s="130"/>
      <c r="B202" s="130" t="s">
        <v>347</v>
      </c>
      <c r="C202" s="130"/>
      <c r="D202" s="130"/>
      <c r="E202" s="130"/>
      <c r="F202" s="130"/>
      <c r="G202" s="130"/>
      <c r="H202" s="130"/>
    </row>
    <row r="203" spans="1:8" ht="15.75">
      <c r="A203" s="130"/>
      <c r="B203" s="130" t="s">
        <v>348</v>
      </c>
      <c r="C203" s="147">
        <v>33000000</v>
      </c>
      <c r="D203" s="147">
        <v>33000000</v>
      </c>
      <c r="E203" s="130"/>
      <c r="F203" s="130"/>
      <c r="G203" s="130"/>
      <c r="H203" s="130"/>
    </row>
    <row r="204" spans="1:8" ht="15.75">
      <c r="A204" s="130"/>
      <c r="B204" s="130"/>
      <c r="C204" s="130"/>
      <c r="D204" s="130"/>
      <c r="E204" s="130"/>
      <c r="F204" s="130"/>
      <c r="G204" s="130"/>
      <c r="H204" s="130"/>
    </row>
    <row r="205" spans="1:8" ht="15.75">
      <c r="A205" s="130"/>
      <c r="B205" s="130"/>
      <c r="C205" s="130"/>
      <c r="D205" s="130"/>
      <c r="E205" s="130"/>
      <c r="F205" s="130"/>
      <c r="G205" s="130"/>
      <c r="H205" s="130"/>
    </row>
    <row r="206" spans="1:8" ht="15.75">
      <c r="A206" s="130"/>
      <c r="B206" s="130" t="s">
        <v>349</v>
      </c>
      <c r="C206" s="130"/>
      <c r="D206" s="130"/>
      <c r="E206" s="130"/>
      <c r="F206" s="130"/>
      <c r="G206" s="130"/>
      <c r="H206" s="130"/>
    </row>
    <row r="207" spans="1:8" ht="15.75">
      <c r="A207" s="130"/>
      <c r="B207" s="130" t="s">
        <v>350</v>
      </c>
      <c r="C207" s="130"/>
      <c r="D207" s="130"/>
      <c r="E207" s="130"/>
      <c r="F207" s="130"/>
      <c r="G207" s="130"/>
      <c r="H207" s="130"/>
    </row>
    <row r="208" spans="1:8" ht="15.75">
      <c r="A208" s="130"/>
      <c r="B208" s="130" t="s">
        <v>351</v>
      </c>
      <c r="C208" s="147">
        <v>8000000</v>
      </c>
      <c r="D208" s="147">
        <v>8000000</v>
      </c>
      <c r="E208" s="130"/>
      <c r="F208" s="130"/>
      <c r="G208" s="130"/>
      <c r="H208" s="130"/>
    </row>
    <row r="209" spans="1:8" ht="15.75">
      <c r="A209" s="130"/>
      <c r="B209" s="130"/>
      <c r="C209" s="130"/>
      <c r="D209" s="130"/>
      <c r="E209" s="130"/>
      <c r="F209" s="130"/>
      <c r="G209" s="130"/>
      <c r="H209" s="130"/>
    </row>
    <row r="210" spans="1:8" ht="15.75">
      <c r="A210" s="130"/>
      <c r="B210" s="130"/>
      <c r="C210" s="130"/>
      <c r="D210" s="130"/>
      <c r="E210" s="130"/>
      <c r="F210" s="130"/>
      <c r="G210" s="130"/>
      <c r="H210" s="130"/>
    </row>
    <row r="211" spans="1:8" ht="15.75">
      <c r="A211" s="130"/>
      <c r="B211" s="130"/>
      <c r="C211" s="130"/>
      <c r="D211" s="130"/>
      <c r="E211" s="130"/>
      <c r="F211" s="130"/>
      <c r="G211" s="130"/>
      <c r="H211" s="130"/>
    </row>
    <row r="212" spans="1:8" ht="15.75">
      <c r="A212" s="130"/>
      <c r="B212" s="130"/>
      <c r="C212" s="130"/>
      <c r="D212" s="130"/>
      <c r="E212" s="130"/>
      <c r="F212" s="130"/>
      <c r="G212" s="130"/>
      <c r="H212" s="130"/>
    </row>
    <row r="213" spans="1:8" ht="15.75">
      <c r="A213" s="130"/>
      <c r="B213" s="130"/>
      <c r="C213" s="130"/>
      <c r="D213" s="130"/>
      <c r="E213" s="130"/>
      <c r="F213" s="130"/>
      <c r="G213" s="130"/>
      <c r="H213" s="130"/>
    </row>
    <row r="214" spans="1:8" ht="15.75">
      <c r="A214" s="130"/>
      <c r="B214" s="130"/>
      <c r="C214" s="130"/>
      <c r="D214" s="130"/>
      <c r="E214" s="130"/>
      <c r="F214" s="130"/>
      <c r="G214" s="130"/>
      <c r="H214" s="130"/>
    </row>
    <row r="215" spans="1:8" ht="15.75">
      <c r="A215" s="130"/>
      <c r="B215" s="130"/>
      <c r="C215" s="130"/>
      <c r="D215" s="130"/>
      <c r="E215" s="130"/>
      <c r="F215" s="130"/>
      <c r="G215" s="130"/>
      <c r="H215" s="130"/>
    </row>
    <row r="216" spans="1:8" ht="15.75">
      <c r="A216" s="130"/>
      <c r="B216" s="130"/>
      <c r="C216" s="130"/>
      <c r="D216" s="130"/>
      <c r="E216" s="130"/>
      <c r="F216" s="130"/>
      <c r="G216" s="130"/>
      <c r="H216" s="130"/>
    </row>
    <row r="217" spans="1:8" ht="15.75">
      <c r="A217" s="130"/>
      <c r="B217" s="130"/>
      <c r="C217" s="130"/>
      <c r="D217" s="130"/>
      <c r="E217" s="130"/>
      <c r="F217" s="130"/>
      <c r="G217" s="130"/>
      <c r="H217" s="130"/>
    </row>
    <row r="218" spans="1:8" ht="15.75">
      <c r="A218" s="130"/>
      <c r="B218" s="130"/>
      <c r="C218" s="130"/>
      <c r="D218" s="130"/>
      <c r="E218" s="130"/>
      <c r="F218" s="130"/>
      <c r="G218" s="130"/>
      <c r="H218" s="130"/>
    </row>
    <row r="219" spans="1:8" ht="15.75">
      <c r="A219" s="130"/>
      <c r="B219" s="130"/>
      <c r="C219" s="130"/>
      <c r="D219" s="130"/>
      <c r="E219" s="130"/>
      <c r="F219" s="130"/>
      <c r="G219" s="130"/>
      <c r="H219" s="130"/>
    </row>
    <row r="220" spans="1:8" ht="15.75">
      <c r="A220" s="130"/>
      <c r="B220" s="130"/>
      <c r="C220" s="130"/>
      <c r="D220" s="130"/>
      <c r="E220" s="130"/>
      <c r="F220" s="130"/>
      <c r="G220" s="130"/>
      <c r="H220" s="130"/>
    </row>
    <row r="221" spans="1:8" ht="15.75">
      <c r="A221" s="130"/>
      <c r="B221" s="130"/>
      <c r="C221" s="130"/>
      <c r="D221" s="130"/>
      <c r="E221" s="130"/>
      <c r="F221" s="130"/>
      <c r="G221" s="130"/>
      <c r="H221" s="130"/>
    </row>
    <row r="222" spans="1:8" ht="15.75">
      <c r="A222" s="130"/>
      <c r="B222" s="130"/>
      <c r="C222" s="130"/>
      <c r="D222" s="130"/>
      <c r="E222" s="130"/>
      <c r="F222" s="130"/>
      <c r="G222" s="130"/>
      <c r="H222" s="130"/>
    </row>
    <row r="223" spans="1:8" ht="15.75">
      <c r="A223" s="130"/>
      <c r="B223" s="130"/>
      <c r="C223" s="130"/>
      <c r="D223" s="130"/>
      <c r="E223" s="130"/>
      <c r="F223" s="130"/>
      <c r="G223" s="130"/>
      <c r="H223" s="130"/>
    </row>
    <row r="224" spans="1:8" ht="15.75">
      <c r="A224" s="130"/>
      <c r="B224" s="130"/>
      <c r="C224" s="130"/>
      <c r="D224" s="130"/>
      <c r="E224" s="130"/>
      <c r="F224" s="130"/>
      <c r="G224" s="130"/>
      <c r="H224" s="130"/>
    </row>
    <row r="225" spans="1:8" ht="15.75">
      <c r="A225" s="130"/>
      <c r="B225" s="130"/>
      <c r="C225" s="130"/>
      <c r="D225" s="130"/>
      <c r="E225" s="130"/>
      <c r="F225" s="130"/>
      <c r="G225" s="130"/>
      <c r="H225" s="130"/>
    </row>
    <row r="226" spans="1:8" ht="15.75">
      <c r="A226" s="130"/>
      <c r="B226" s="130"/>
      <c r="C226" s="130"/>
      <c r="D226" s="130"/>
      <c r="E226" s="130"/>
      <c r="F226" s="130"/>
      <c r="G226" s="130"/>
      <c r="H226" s="130"/>
    </row>
    <row r="227" spans="1:8" ht="15.75">
      <c r="A227" s="130"/>
      <c r="B227" s="130"/>
      <c r="C227" s="130"/>
      <c r="D227" s="130"/>
      <c r="E227" s="130"/>
      <c r="F227" s="130"/>
      <c r="G227" s="130"/>
      <c r="H227" s="130"/>
    </row>
    <row r="228" spans="1:8" ht="15.75">
      <c r="A228" s="130"/>
      <c r="B228" s="130"/>
      <c r="C228" s="130"/>
      <c r="D228" s="130"/>
      <c r="E228" s="130"/>
      <c r="F228" s="130"/>
      <c r="G228" s="130"/>
      <c r="H228" s="130"/>
    </row>
    <row r="229" spans="1:8" ht="15.75">
      <c r="A229" s="130"/>
      <c r="B229" s="130"/>
      <c r="C229" s="130"/>
      <c r="D229" s="130"/>
      <c r="E229" s="130"/>
      <c r="F229" s="130"/>
      <c r="G229" s="130"/>
      <c r="H229" s="130"/>
    </row>
    <row r="230" spans="1:8" ht="15.75">
      <c r="A230" s="130"/>
      <c r="B230" s="130"/>
      <c r="C230" s="130"/>
      <c r="D230" s="130"/>
      <c r="E230" s="130"/>
      <c r="F230" s="130"/>
      <c r="G230" s="130"/>
      <c r="H230" s="130"/>
    </row>
    <row r="231" spans="1:8" ht="15.75">
      <c r="A231" s="130"/>
      <c r="B231" s="130"/>
      <c r="C231" s="130"/>
      <c r="D231" s="130"/>
      <c r="E231" s="130"/>
      <c r="F231" s="130"/>
      <c r="G231" s="130"/>
      <c r="H231" s="130"/>
    </row>
    <row r="232" spans="1:8" ht="15.75">
      <c r="A232" s="130"/>
      <c r="B232" s="130"/>
      <c r="C232" s="130"/>
      <c r="D232" s="130"/>
      <c r="E232" s="130"/>
      <c r="F232" s="130"/>
      <c r="G232" s="130"/>
      <c r="H232" s="130"/>
    </row>
    <row r="233" spans="1:8" ht="15.75">
      <c r="A233" s="130"/>
      <c r="B233" s="130"/>
      <c r="C233" s="130"/>
      <c r="D233" s="130"/>
      <c r="E233" s="130"/>
      <c r="F233" s="130"/>
      <c r="G233" s="130"/>
      <c r="H233" s="130"/>
    </row>
    <row r="234" spans="1:8" ht="15.75">
      <c r="A234" s="130"/>
      <c r="B234" s="130"/>
      <c r="C234" s="130"/>
      <c r="D234" s="130"/>
      <c r="E234" s="130"/>
      <c r="F234" s="130"/>
      <c r="G234" s="130"/>
      <c r="H234" s="130"/>
    </row>
    <row r="235" spans="1:8" ht="15.75">
      <c r="A235" s="130"/>
      <c r="B235" s="130"/>
      <c r="C235" s="130"/>
      <c r="D235" s="130"/>
      <c r="E235" s="130"/>
      <c r="F235" s="130"/>
      <c r="G235" s="130"/>
      <c r="H235" s="130"/>
    </row>
    <row r="236" spans="1:8" ht="15.75">
      <c r="A236" s="130"/>
      <c r="B236" s="130"/>
      <c r="C236" s="130"/>
      <c r="D236" s="130"/>
      <c r="E236" s="130"/>
      <c r="F236" s="130"/>
      <c r="G236" s="130"/>
      <c r="H236" s="130"/>
    </row>
    <row r="237" spans="1:8" ht="15.75">
      <c r="A237" s="130"/>
      <c r="B237" s="130"/>
      <c r="C237" s="130"/>
      <c r="D237" s="130"/>
      <c r="E237" s="130"/>
      <c r="F237" s="130"/>
      <c r="G237" s="130"/>
      <c r="H237" s="130"/>
    </row>
    <row r="238" spans="1:8" ht="15.75">
      <c r="A238" s="130"/>
      <c r="B238" s="130"/>
      <c r="C238" s="130"/>
      <c r="D238" s="130"/>
      <c r="E238" s="130"/>
      <c r="F238" s="130"/>
      <c r="G238" s="130"/>
      <c r="H238" s="130"/>
    </row>
    <row r="239" spans="1:8" ht="15.75">
      <c r="A239" s="130"/>
      <c r="B239" s="130"/>
      <c r="C239" s="130"/>
      <c r="D239" s="130"/>
      <c r="E239" s="130"/>
      <c r="F239" s="130"/>
      <c r="G239" s="130"/>
      <c r="H239" s="130"/>
    </row>
    <row r="240" spans="1:8" ht="15.75">
      <c r="A240" s="130"/>
      <c r="B240" s="130"/>
      <c r="C240" s="130"/>
      <c r="D240" s="130"/>
      <c r="E240" s="130"/>
      <c r="F240" s="130"/>
      <c r="G240" s="130"/>
      <c r="H240" s="130"/>
    </row>
    <row r="241" spans="1:8" ht="15.75">
      <c r="A241" s="130"/>
      <c r="B241" s="130"/>
      <c r="C241" s="130"/>
      <c r="D241" s="130"/>
      <c r="E241" s="130"/>
      <c r="F241" s="130"/>
      <c r="G241" s="130"/>
      <c r="H241" s="130"/>
    </row>
    <row r="242" spans="1:8" ht="15.75">
      <c r="A242" s="130"/>
      <c r="B242" s="130"/>
      <c r="C242" s="130"/>
      <c r="D242" s="130"/>
      <c r="E242" s="130"/>
      <c r="F242" s="130"/>
      <c r="G242" s="130"/>
      <c r="H242" s="130"/>
    </row>
    <row r="243" spans="1:8" ht="15.75">
      <c r="A243" s="130"/>
      <c r="B243" s="130"/>
      <c r="C243" s="130"/>
      <c r="D243" s="130"/>
      <c r="E243" s="130"/>
      <c r="F243" s="130"/>
      <c r="G243" s="130"/>
      <c r="H243" s="130"/>
    </row>
    <row r="244" spans="1:8" ht="15.75">
      <c r="A244" s="130"/>
      <c r="B244" s="130"/>
      <c r="C244" s="130"/>
      <c r="D244" s="130"/>
      <c r="E244" s="130"/>
      <c r="F244" s="130"/>
      <c r="G244" s="130"/>
      <c r="H244" s="130"/>
    </row>
    <row r="245" spans="1:8" ht="15.75">
      <c r="A245" s="130"/>
      <c r="B245" s="130"/>
      <c r="C245" s="130"/>
      <c r="D245" s="130"/>
      <c r="E245" s="130"/>
      <c r="F245" s="130"/>
      <c r="G245" s="130"/>
      <c r="H245" s="130"/>
    </row>
    <row r="246" spans="1:8" ht="15.75">
      <c r="A246" s="130"/>
      <c r="B246" s="130"/>
      <c r="C246" s="130"/>
      <c r="D246" s="130"/>
      <c r="E246" s="130"/>
      <c r="F246" s="130"/>
      <c r="G246" s="130"/>
      <c r="H246" s="130"/>
    </row>
    <row r="247" spans="1:8" ht="15.75">
      <c r="A247" s="130"/>
      <c r="B247" s="130"/>
      <c r="C247" s="130"/>
      <c r="D247" s="130"/>
      <c r="E247" s="130"/>
      <c r="F247" s="130"/>
      <c r="G247" s="130"/>
      <c r="H247" s="130"/>
    </row>
    <row r="248" spans="1:8" ht="15.75">
      <c r="A248" s="130"/>
      <c r="B248" s="130"/>
      <c r="C248" s="130"/>
      <c r="D248" s="130"/>
      <c r="E248" s="130"/>
      <c r="F248" s="130"/>
      <c r="G248" s="130"/>
      <c r="H248" s="130"/>
    </row>
    <row r="249" spans="1:8" ht="15.75">
      <c r="A249" s="130"/>
      <c r="B249" s="130"/>
      <c r="C249" s="130"/>
      <c r="D249" s="130"/>
      <c r="E249" s="130"/>
      <c r="F249" s="130"/>
      <c r="G249" s="130"/>
      <c r="H249" s="130"/>
    </row>
    <row r="250" spans="1:8" ht="15.75">
      <c r="A250" s="130"/>
      <c r="B250" s="130"/>
      <c r="C250" s="130"/>
      <c r="D250" s="130"/>
      <c r="E250" s="130"/>
      <c r="F250" s="130"/>
      <c r="G250" s="130"/>
      <c r="H250" s="130"/>
    </row>
    <row r="251" spans="1:8" ht="15.75">
      <c r="A251" s="130"/>
      <c r="B251" s="130"/>
      <c r="C251" s="130"/>
      <c r="D251" s="130"/>
      <c r="E251" s="130"/>
      <c r="F251" s="130"/>
      <c r="G251" s="130"/>
      <c r="H251" s="130"/>
    </row>
    <row r="252" spans="1:8" ht="15.75">
      <c r="A252" s="130"/>
      <c r="B252" s="130"/>
      <c r="C252" s="130"/>
      <c r="D252" s="130"/>
      <c r="E252" s="130"/>
      <c r="F252" s="130"/>
      <c r="G252" s="130"/>
      <c r="H252" s="130"/>
    </row>
    <row r="253" spans="1:8" ht="15.75">
      <c r="A253" s="130"/>
      <c r="B253" s="130"/>
      <c r="C253" s="130"/>
      <c r="D253" s="130"/>
      <c r="E253" s="130"/>
      <c r="F253" s="130"/>
      <c r="G253" s="130"/>
      <c r="H253" s="130"/>
    </row>
    <row r="254" spans="1:8" ht="15.75">
      <c r="A254" s="130"/>
      <c r="B254" s="130"/>
      <c r="C254" s="130"/>
      <c r="D254" s="130"/>
      <c r="E254" s="130"/>
      <c r="F254" s="130"/>
      <c r="G254" s="130"/>
      <c r="H254" s="130"/>
    </row>
    <row r="255" spans="1:8" ht="15.75">
      <c r="A255" s="130"/>
      <c r="B255" s="130"/>
      <c r="C255" s="130"/>
      <c r="D255" s="130"/>
      <c r="E255" s="130"/>
      <c r="F255" s="130"/>
      <c r="G255" s="130"/>
      <c r="H255" s="130"/>
    </row>
    <row r="256" spans="1:8" ht="15.75">
      <c r="A256" s="130"/>
      <c r="B256" s="130"/>
      <c r="C256" s="130"/>
      <c r="D256" s="130"/>
      <c r="E256" s="130"/>
      <c r="F256" s="130"/>
      <c r="G256" s="130"/>
      <c r="H256" s="130"/>
    </row>
    <row r="257" spans="1:8" ht="15.75">
      <c r="A257" s="130"/>
      <c r="B257" s="130"/>
      <c r="C257" s="130"/>
      <c r="D257" s="130"/>
      <c r="E257" s="130"/>
      <c r="F257" s="130"/>
      <c r="G257" s="130"/>
      <c r="H257" s="130"/>
    </row>
    <row r="258" spans="1:8" ht="15.75">
      <c r="A258" s="130"/>
      <c r="B258" s="130"/>
      <c r="C258" s="130"/>
      <c r="D258" s="130"/>
      <c r="E258" s="130"/>
      <c r="F258" s="130"/>
      <c r="G258" s="130"/>
      <c r="H258" s="130"/>
    </row>
    <row r="259" spans="1:8" ht="15.75">
      <c r="A259" s="130"/>
      <c r="B259" s="130"/>
      <c r="C259" s="130"/>
      <c r="D259" s="130"/>
      <c r="E259" s="130"/>
      <c r="F259" s="130"/>
      <c r="G259" s="130"/>
      <c r="H259" s="130"/>
    </row>
    <row r="260" spans="1:8" ht="15.75">
      <c r="A260" s="130"/>
      <c r="B260" s="130"/>
      <c r="C260" s="130"/>
      <c r="D260" s="130"/>
      <c r="E260" s="130"/>
      <c r="F260" s="130"/>
      <c r="G260" s="130"/>
      <c r="H260" s="130"/>
    </row>
    <row r="261" spans="1:8" ht="15.75">
      <c r="A261" s="130"/>
      <c r="B261" s="130"/>
      <c r="C261" s="130"/>
      <c r="D261" s="130"/>
      <c r="E261" s="130"/>
      <c r="F261" s="130"/>
      <c r="G261" s="130"/>
      <c r="H261" s="130"/>
    </row>
    <row r="262" spans="1:8" ht="15.75">
      <c r="A262" s="130"/>
      <c r="B262" s="130"/>
      <c r="C262" s="130"/>
      <c r="D262" s="130"/>
      <c r="E262" s="130"/>
      <c r="F262" s="130"/>
      <c r="G262" s="130"/>
      <c r="H262" s="130"/>
    </row>
    <row r="263" spans="1:8" ht="15.75">
      <c r="A263" s="130"/>
      <c r="B263" s="130"/>
      <c r="C263" s="130"/>
      <c r="D263" s="130"/>
      <c r="E263" s="130"/>
      <c r="F263" s="130"/>
      <c r="G263" s="130"/>
      <c r="H263" s="130"/>
    </row>
    <row r="264" spans="1:8" ht="15.75">
      <c r="A264" s="130"/>
      <c r="B264" s="130"/>
      <c r="C264" s="130"/>
      <c r="D264" s="130"/>
      <c r="E264" s="130"/>
      <c r="F264" s="130"/>
      <c r="G264" s="130"/>
      <c r="H264" s="130"/>
    </row>
    <row r="265" spans="1:8" ht="15.75">
      <c r="A265" s="130"/>
      <c r="B265" s="130"/>
      <c r="C265" s="130"/>
      <c r="D265" s="130"/>
      <c r="E265" s="130"/>
      <c r="F265" s="130"/>
      <c r="G265" s="130"/>
      <c r="H265" s="130"/>
    </row>
    <row r="266" spans="1:8" ht="15.75">
      <c r="A266" s="130"/>
      <c r="B266" s="130"/>
      <c r="C266" s="130"/>
      <c r="D266" s="130"/>
      <c r="E266" s="130"/>
      <c r="F266" s="130"/>
      <c r="G266" s="130"/>
      <c r="H266" s="130"/>
    </row>
    <row r="267" spans="1:8" ht="15.75">
      <c r="A267" s="130"/>
      <c r="B267" s="130"/>
      <c r="C267" s="130"/>
      <c r="D267" s="130"/>
      <c r="E267" s="130"/>
      <c r="F267" s="130"/>
      <c r="G267" s="130"/>
      <c r="H267" s="130"/>
    </row>
    <row r="268" spans="1:8" ht="15.75">
      <c r="A268" s="130"/>
      <c r="B268" s="130"/>
      <c r="C268" s="130"/>
      <c r="D268" s="130"/>
      <c r="E268" s="130"/>
      <c r="F268" s="130"/>
      <c r="G268" s="130"/>
      <c r="H268" s="130"/>
    </row>
    <row r="269" spans="1:8" ht="15.75">
      <c r="A269" s="130"/>
      <c r="B269" s="130"/>
      <c r="C269" s="130"/>
      <c r="D269" s="130"/>
      <c r="E269" s="130"/>
      <c r="F269" s="130"/>
      <c r="G269" s="130"/>
      <c r="H269" s="130"/>
    </row>
    <row r="270" spans="1:8" ht="15.75">
      <c r="A270" s="130"/>
      <c r="B270" s="130"/>
      <c r="C270" s="130"/>
      <c r="D270" s="130"/>
      <c r="E270" s="130"/>
      <c r="F270" s="130"/>
      <c r="G270" s="130"/>
      <c r="H270" s="130"/>
    </row>
    <row r="271" spans="1:8" ht="15.75">
      <c r="A271" s="130"/>
      <c r="B271" s="130"/>
      <c r="C271" s="130"/>
      <c r="D271" s="130"/>
      <c r="E271" s="130"/>
      <c r="F271" s="130"/>
      <c r="G271" s="130"/>
      <c r="H271" s="130"/>
    </row>
    <row r="272" spans="1:8" ht="15.75">
      <c r="A272" s="130"/>
      <c r="B272" s="130"/>
      <c r="C272" s="130"/>
      <c r="D272" s="130"/>
      <c r="E272" s="130"/>
      <c r="F272" s="130"/>
      <c r="G272" s="130"/>
      <c r="H272" s="130"/>
    </row>
    <row r="273" spans="1:8" ht="15.75">
      <c r="A273" s="130"/>
      <c r="B273" s="130"/>
      <c r="C273" s="130"/>
      <c r="D273" s="130"/>
      <c r="E273" s="130"/>
      <c r="F273" s="130"/>
      <c r="G273" s="130"/>
      <c r="H273" s="130"/>
    </row>
    <row r="274" spans="1:8" ht="15.75">
      <c r="A274" s="130"/>
      <c r="B274" s="130"/>
      <c r="C274" s="130"/>
      <c r="D274" s="130"/>
      <c r="E274" s="130"/>
      <c r="F274" s="130"/>
      <c r="G274" s="130"/>
      <c r="H274" s="130"/>
    </row>
    <row r="275" spans="1:8" ht="15.75">
      <c r="A275" s="130"/>
      <c r="B275" s="130"/>
      <c r="C275" s="130"/>
      <c r="D275" s="130"/>
      <c r="E275" s="130"/>
      <c r="F275" s="130"/>
      <c r="G275" s="130"/>
      <c r="H275" s="130"/>
    </row>
    <row r="276" spans="1:8" ht="15.75">
      <c r="A276" s="130"/>
      <c r="B276" s="130"/>
      <c r="C276" s="130"/>
      <c r="D276" s="130"/>
      <c r="E276" s="130"/>
      <c r="F276" s="130"/>
      <c r="G276" s="130"/>
      <c r="H276" s="130"/>
    </row>
    <row r="277" spans="1:8" ht="15.75">
      <c r="A277" s="130"/>
      <c r="B277" s="130"/>
      <c r="C277" s="130"/>
      <c r="D277" s="130"/>
      <c r="E277" s="130"/>
      <c r="F277" s="130"/>
      <c r="G277" s="130"/>
      <c r="H277" s="130"/>
    </row>
    <row r="278" spans="1:8" ht="15.75">
      <c r="A278" s="130"/>
      <c r="B278" s="130"/>
      <c r="C278" s="130"/>
      <c r="D278" s="130"/>
      <c r="E278" s="130"/>
      <c r="F278" s="130"/>
      <c r="G278" s="130"/>
      <c r="H278" s="130"/>
    </row>
    <row r="279" spans="1:8" ht="15.75">
      <c r="A279" s="130"/>
      <c r="B279" s="130"/>
      <c r="C279" s="130"/>
      <c r="D279" s="130"/>
      <c r="E279" s="130"/>
      <c r="F279" s="130"/>
      <c r="G279" s="130"/>
      <c r="H279" s="130"/>
    </row>
    <row r="280" spans="1:8" ht="15.75">
      <c r="A280" s="130"/>
      <c r="B280" s="130"/>
      <c r="C280" s="130"/>
      <c r="D280" s="130"/>
      <c r="E280" s="130"/>
      <c r="F280" s="130"/>
      <c r="G280" s="130"/>
      <c r="H280" s="130"/>
    </row>
    <row r="281" spans="1:8" ht="15.75">
      <c r="A281" s="130"/>
      <c r="B281" s="130"/>
      <c r="C281" s="130"/>
      <c r="D281" s="130"/>
      <c r="E281" s="130"/>
      <c r="F281" s="130"/>
      <c r="G281" s="130"/>
      <c r="H281" s="130"/>
    </row>
    <row r="282" spans="1:8" ht="15.75">
      <c r="A282" s="130"/>
      <c r="B282" s="130"/>
      <c r="C282" s="130"/>
      <c r="D282" s="130"/>
      <c r="E282" s="130"/>
      <c r="F282" s="130"/>
      <c r="G282" s="130"/>
      <c r="H282" s="130"/>
    </row>
    <row r="283" spans="1:8" ht="15.75">
      <c r="A283" s="130"/>
      <c r="B283" s="130"/>
      <c r="C283" s="130"/>
      <c r="D283" s="130"/>
      <c r="E283" s="130"/>
      <c r="F283" s="130"/>
      <c r="G283" s="130"/>
      <c r="H283" s="130"/>
    </row>
    <row r="284" spans="1:8" ht="15.75">
      <c r="A284" s="130"/>
      <c r="B284" s="130"/>
      <c r="C284" s="130"/>
      <c r="D284" s="130"/>
      <c r="E284" s="130"/>
      <c r="F284" s="130"/>
      <c r="G284" s="130"/>
      <c r="H284" s="130"/>
    </row>
    <row r="285" spans="1:8" ht="15.75">
      <c r="A285" s="130"/>
      <c r="B285" s="130"/>
      <c r="C285" s="130"/>
      <c r="D285" s="130"/>
      <c r="E285" s="130"/>
      <c r="F285" s="130"/>
      <c r="G285" s="130"/>
      <c r="H285" s="130"/>
    </row>
    <row r="286" spans="1:8" ht="15.75">
      <c r="A286" s="130"/>
      <c r="B286" s="130"/>
      <c r="C286" s="130"/>
      <c r="D286" s="130"/>
      <c r="E286" s="130"/>
      <c r="F286" s="130"/>
      <c r="G286" s="130"/>
      <c r="H286" s="130"/>
    </row>
    <row r="287" spans="1:8" ht="15.75">
      <c r="A287" s="130"/>
      <c r="B287" s="130"/>
      <c r="C287" s="130"/>
      <c r="D287" s="130"/>
      <c r="E287" s="130"/>
      <c r="F287" s="130"/>
      <c r="G287" s="130"/>
      <c r="H287" s="130"/>
    </row>
    <row r="288" spans="1:8" ht="15.75">
      <c r="A288" s="130"/>
      <c r="B288" s="130"/>
      <c r="C288" s="130"/>
      <c r="D288" s="130"/>
      <c r="E288" s="130"/>
      <c r="F288" s="130"/>
      <c r="G288" s="130"/>
      <c r="H288" s="130"/>
    </row>
    <row r="289" spans="1:8" ht="15.75">
      <c r="A289" s="130"/>
      <c r="B289" s="130"/>
      <c r="C289" s="130"/>
      <c r="D289" s="130"/>
      <c r="E289" s="130"/>
      <c r="F289" s="130"/>
      <c r="G289" s="130"/>
      <c r="H289" s="130"/>
    </row>
    <row r="290" spans="1:8" ht="15.75">
      <c r="A290" s="130"/>
      <c r="B290" s="130"/>
      <c r="C290" s="130"/>
      <c r="D290" s="130"/>
      <c r="E290" s="130"/>
      <c r="F290" s="130"/>
      <c r="G290" s="130"/>
      <c r="H290" s="130"/>
    </row>
    <row r="291" spans="1:8" ht="15.75">
      <c r="A291" s="130"/>
      <c r="B291" s="130"/>
      <c r="C291" s="130"/>
      <c r="D291" s="130"/>
      <c r="E291" s="130"/>
      <c r="F291" s="130"/>
      <c r="G291" s="130"/>
      <c r="H291" s="130"/>
    </row>
    <row r="292" spans="1:8" ht="15.75">
      <c r="A292" s="130"/>
      <c r="B292" s="130"/>
      <c r="C292" s="130"/>
      <c r="D292" s="130"/>
      <c r="E292" s="130"/>
      <c r="F292" s="130"/>
      <c r="G292" s="130"/>
      <c r="H292" s="130"/>
    </row>
    <row r="293" spans="1:8" ht="15.75">
      <c r="A293" s="130"/>
      <c r="B293" s="130"/>
      <c r="C293" s="130"/>
      <c r="D293" s="130"/>
      <c r="E293" s="130"/>
      <c r="F293" s="130"/>
      <c r="G293" s="130"/>
      <c r="H293" s="130"/>
    </row>
    <row r="294" spans="1:8" ht="15.75">
      <c r="A294" s="130"/>
      <c r="B294" s="130"/>
      <c r="C294" s="130"/>
      <c r="D294" s="130"/>
      <c r="E294" s="130"/>
      <c r="F294" s="130"/>
      <c r="G294" s="130"/>
      <c r="H294" s="130"/>
    </row>
    <row r="295" spans="1:8" ht="15.75">
      <c r="A295" s="130"/>
      <c r="B295" s="130"/>
      <c r="C295" s="130"/>
      <c r="D295" s="130"/>
      <c r="E295" s="130"/>
      <c r="F295" s="130"/>
      <c r="G295" s="130"/>
      <c r="H295" s="130"/>
    </row>
    <row r="296" spans="1:8" ht="15.75">
      <c r="A296" s="130"/>
      <c r="B296" s="130"/>
      <c r="C296" s="130"/>
      <c r="D296" s="130"/>
      <c r="E296" s="130"/>
      <c r="F296" s="130"/>
      <c r="G296" s="130"/>
      <c r="H296" s="130"/>
    </row>
    <row r="297" spans="1:8" ht="15.75">
      <c r="A297" s="130"/>
      <c r="B297" s="130"/>
      <c r="C297" s="130"/>
      <c r="D297" s="130"/>
      <c r="E297" s="130"/>
      <c r="F297" s="130"/>
      <c r="G297" s="130"/>
      <c r="H297" s="130"/>
    </row>
    <row r="298" spans="1:8" ht="15.75">
      <c r="A298" s="130"/>
      <c r="B298" s="130"/>
      <c r="C298" s="130"/>
      <c r="D298" s="130"/>
      <c r="E298" s="130"/>
      <c r="F298" s="130"/>
      <c r="G298" s="130"/>
      <c r="H298" s="130"/>
    </row>
    <row r="299" spans="1:8" ht="15.75">
      <c r="A299" s="130"/>
      <c r="B299" s="130"/>
      <c r="C299" s="130"/>
      <c r="D299" s="130"/>
      <c r="E299" s="130"/>
      <c r="F299" s="130"/>
      <c r="G299" s="130"/>
      <c r="H299" s="130"/>
    </row>
    <row r="300" spans="1:8" ht="15.75">
      <c r="A300" s="130"/>
      <c r="B300" s="130"/>
      <c r="C300" s="130"/>
      <c r="D300" s="130"/>
      <c r="E300" s="130"/>
      <c r="F300" s="130"/>
      <c r="G300" s="130"/>
      <c r="H300" s="130"/>
    </row>
    <row r="301" spans="1:8" ht="15.75">
      <c r="A301" s="130"/>
      <c r="B301" s="130"/>
      <c r="C301" s="130"/>
      <c r="D301" s="130"/>
      <c r="E301" s="130"/>
      <c r="F301" s="130"/>
      <c r="G301" s="130"/>
      <c r="H301" s="130"/>
    </row>
    <row r="302" spans="1:8" ht="15.75">
      <c r="A302" s="130"/>
      <c r="B302" s="130"/>
      <c r="C302" s="130"/>
      <c r="D302" s="130"/>
      <c r="E302" s="130"/>
      <c r="F302" s="130"/>
      <c r="G302" s="130"/>
      <c r="H302" s="130"/>
    </row>
    <row r="303" spans="1:8" ht="15.75">
      <c r="A303" s="130"/>
      <c r="B303" s="130"/>
      <c r="C303" s="130"/>
      <c r="D303" s="130"/>
      <c r="E303" s="130"/>
      <c r="F303" s="130"/>
      <c r="G303" s="130"/>
      <c r="H303" s="130"/>
    </row>
    <row r="304" spans="1:8" ht="15.75">
      <c r="A304" s="130"/>
      <c r="B304" s="130"/>
      <c r="C304" s="130"/>
      <c r="D304" s="130"/>
      <c r="E304" s="130"/>
      <c r="F304" s="130"/>
      <c r="G304" s="130"/>
      <c r="H304" s="130"/>
    </row>
    <row r="305" spans="1:8" ht="15.75">
      <c r="A305" s="130"/>
      <c r="B305" s="130"/>
      <c r="C305" s="130"/>
      <c r="D305" s="130"/>
      <c r="E305" s="130"/>
      <c r="F305" s="130"/>
      <c r="G305" s="130"/>
      <c r="H305" s="130"/>
    </row>
    <row r="306" spans="1:8" ht="15.75">
      <c r="A306" s="130"/>
      <c r="B306" s="130"/>
      <c r="C306" s="130"/>
      <c r="D306" s="130"/>
      <c r="E306" s="130"/>
      <c r="F306" s="130"/>
      <c r="G306" s="130"/>
      <c r="H306" s="130"/>
    </row>
    <row r="307" spans="1:8" ht="15.75">
      <c r="A307" s="130"/>
      <c r="B307" s="130"/>
      <c r="C307" s="130"/>
      <c r="D307" s="130"/>
      <c r="E307" s="130"/>
      <c r="F307" s="130"/>
      <c r="G307" s="130"/>
      <c r="H307" s="130"/>
    </row>
    <row r="308" spans="1:8" ht="15.75">
      <c r="A308" s="130"/>
      <c r="B308" s="130"/>
      <c r="C308" s="130"/>
      <c r="D308" s="130"/>
      <c r="E308" s="130"/>
      <c r="F308" s="130"/>
      <c r="G308" s="130"/>
      <c r="H308" s="130"/>
    </row>
    <row r="309" spans="1:8" ht="15.75">
      <c r="A309" s="130"/>
      <c r="B309" s="130"/>
      <c r="C309" s="130"/>
      <c r="D309" s="130"/>
      <c r="E309" s="130"/>
      <c r="F309" s="130"/>
      <c r="G309" s="130"/>
      <c r="H309" s="130"/>
    </row>
    <row r="310" spans="1:8" ht="15.75">
      <c r="A310" s="130"/>
      <c r="B310" s="130"/>
      <c r="C310" s="130"/>
      <c r="D310" s="130"/>
      <c r="E310" s="130"/>
      <c r="F310" s="130"/>
      <c r="G310" s="130"/>
      <c r="H310" s="130"/>
    </row>
    <row r="311" spans="1:8" ht="15.75">
      <c r="A311" s="130"/>
      <c r="B311" s="130"/>
      <c r="C311" s="130"/>
      <c r="D311" s="130"/>
      <c r="E311" s="130"/>
      <c r="F311" s="130"/>
      <c r="G311" s="130"/>
      <c r="H311" s="130"/>
    </row>
    <row r="312" spans="1:8" ht="15.75">
      <c r="A312" s="130"/>
      <c r="B312" s="130"/>
      <c r="C312" s="130"/>
      <c r="D312" s="130"/>
      <c r="E312" s="130"/>
      <c r="F312" s="130"/>
      <c r="G312" s="130"/>
      <c r="H312" s="130"/>
    </row>
    <row r="313" spans="1:8" ht="15.75">
      <c r="A313" s="130"/>
      <c r="B313" s="130"/>
      <c r="C313" s="130"/>
      <c r="D313" s="130"/>
      <c r="E313" s="130"/>
      <c r="F313" s="130"/>
      <c r="G313" s="130"/>
      <c r="H313" s="130"/>
    </row>
    <row r="314" spans="1:8" ht="15.75">
      <c r="A314" s="130"/>
      <c r="B314" s="130"/>
      <c r="C314" s="130"/>
      <c r="D314" s="130"/>
      <c r="E314" s="130"/>
      <c r="F314" s="130"/>
      <c r="G314" s="130"/>
      <c r="H314" s="130"/>
    </row>
  </sheetData>
  <mergeCells count="1">
    <mergeCell ref="D90:E90"/>
  </mergeCells>
  <printOptions horizontalCentered="1"/>
  <pageMargins left="0.58" right="0.75" top="0.73" bottom="1" header="0.5" footer="0.48"/>
  <pageSetup firstPageNumber="6" useFirstPageNumber="1" horizontalDpi="600" verticalDpi="600" orientation="portrait" paperSize="9" scale="70" r:id="rId1"/>
  <headerFooter alignWithMargins="0">
    <oddFooter>&amp;R&amp;"Times New Roman,Regular"Page &amp;P</oddFooter>
  </headerFooter>
  <rowBreaks count="3" manualBreakCount="3">
    <brk id="47" max="7" man="1"/>
    <brk id="104" max="7" man="1"/>
    <brk id="166" max="7" man="1"/>
  </rowBreaks>
  <colBreaks count="1" manualBreakCount="1">
    <brk id="8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B30" sqref="B30:G30"/>
    </sheetView>
  </sheetViews>
  <sheetFormatPr defaultColWidth="9.140625" defaultRowHeight="12.75"/>
  <cols>
    <col min="1" max="1" width="3.7109375" style="1" customWidth="1"/>
    <col min="2" max="2" width="37.28125" style="1" customWidth="1"/>
    <col min="3" max="4" width="12.140625" style="1" customWidth="1"/>
    <col min="5" max="5" width="2.57421875" style="1" customWidth="1"/>
    <col min="6" max="6" width="12.421875" style="1" customWidth="1"/>
    <col min="7" max="7" width="13.28125" style="1" customWidth="1"/>
    <col min="8" max="16384" width="9.140625" style="1" customWidth="1"/>
  </cols>
  <sheetData>
    <row r="1" spans="1:3" ht="20.25">
      <c r="A1" s="17" t="str">
        <f>'BS'!1:1</f>
        <v>VTI VINTAGE BERHAD ( Co No. 589167-W )</v>
      </c>
      <c r="B1" s="5"/>
      <c r="C1" s="2"/>
    </row>
    <row r="2" spans="1:7" ht="16.5" customHeight="1">
      <c r="A2" s="149" t="str">
        <f>'BS'!A2</f>
        <v>(Incorporated In Malaysia)</v>
      </c>
      <c r="B2" s="151"/>
      <c r="C2" s="151"/>
      <c r="D2" s="151"/>
      <c r="E2" s="151"/>
      <c r="F2" s="151"/>
      <c r="G2" s="151"/>
    </row>
    <row r="3" spans="1:7" ht="16.5" customHeight="1">
      <c r="A3" s="149"/>
      <c r="B3" s="151"/>
      <c r="C3" s="151"/>
      <c r="D3" s="151"/>
      <c r="E3" s="151"/>
      <c r="F3" s="151"/>
      <c r="G3" s="151"/>
    </row>
    <row r="4" ht="18" customHeight="1">
      <c r="C4" s="2"/>
    </row>
    <row r="5" spans="1:3" ht="18.75">
      <c r="A5" s="118" t="s">
        <v>94</v>
      </c>
      <c r="B5" s="4"/>
      <c r="C5" s="2"/>
    </row>
    <row r="6" spans="1:3" ht="15">
      <c r="A6" s="19"/>
      <c r="B6" s="3"/>
      <c r="C6" s="2"/>
    </row>
    <row r="7" spans="1:8" s="76" customFormat="1" ht="15.75">
      <c r="A7" s="73" t="s">
        <v>46</v>
      </c>
      <c r="B7" s="74" t="s">
        <v>47</v>
      </c>
      <c r="C7" s="75"/>
      <c r="D7" s="75"/>
      <c r="E7" s="75"/>
      <c r="F7" s="75"/>
      <c r="G7" s="75"/>
      <c r="H7" s="75"/>
    </row>
    <row r="8" spans="1:8" s="76" customFormat="1" ht="15.75">
      <c r="A8" s="73"/>
      <c r="B8" s="77" t="s">
        <v>357</v>
      </c>
      <c r="C8" s="75"/>
      <c r="D8" s="75"/>
      <c r="E8" s="75"/>
      <c r="F8" s="75"/>
      <c r="G8" s="75"/>
      <c r="H8" s="75"/>
    </row>
    <row r="9" spans="1:8" s="76" customFormat="1" ht="15.75">
      <c r="A9" s="73"/>
      <c r="B9" s="77" t="s">
        <v>356</v>
      </c>
      <c r="C9" s="75"/>
      <c r="D9" s="75"/>
      <c r="E9" s="75"/>
      <c r="F9" s="75"/>
      <c r="G9" s="75"/>
      <c r="H9" s="75"/>
    </row>
    <row r="10" spans="1:8" s="76" customFormat="1" ht="15.75">
      <c r="A10" s="73"/>
      <c r="B10" s="77" t="s">
        <v>339</v>
      </c>
      <c r="C10" s="75"/>
      <c r="D10" s="75"/>
      <c r="E10" s="75"/>
      <c r="F10" s="75"/>
      <c r="G10" s="75"/>
      <c r="H10" s="75"/>
    </row>
    <row r="11" spans="1:8" s="76" customFormat="1" ht="15.75">
      <c r="A11" s="73"/>
      <c r="B11" s="78" t="s">
        <v>340</v>
      </c>
      <c r="C11" s="75"/>
      <c r="D11" s="75"/>
      <c r="E11" s="75"/>
      <c r="F11" s="75"/>
      <c r="G11" s="75"/>
      <c r="H11" s="75"/>
    </row>
    <row r="12" spans="2:7" s="76" customFormat="1" ht="15.75">
      <c r="B12" s="77"/>
      <c r="C12" s="77"/>
      <c r="D12" s="77"/>
      <c r="E12" s="77"/>
      <c r="F12" s="77"/>
      <c r="G12" s="77"/>
    </row>
    <row r="13" spans="1:8" s="76" customFormat="1" ht="15.75">
      <c r="A13" s="73" t="s">
        <v>48</v>
      </c>
      <c r="B13" s="74" t="s">
        <v>49</v>
      </c>
      <c r="C13" s="75"/>
      <c r="D13" s="75"/>
      <c r="E13" s="75"/>
      <c r="F13" s="75"/>
      <c r="G13" s="75"/>
      <c r="H13" s="75"/>
    </row>
    <row r="14" spans="1:8" s="76" customFormat="1" ht="15.75">
      <c r="A14" s="79"/>
      <c r="B14" s="74"/>
      <c r="C14" s="75"/>
      <c r="D14" s="80" t="s">
        <v>82</v>
      </c>
      <c r="E14" s="81"/>
      <c r="F14" s="81"/>
      <c r="G14" s="80" t="s">
        <v>83</v>
      </c>
      <c r="H14" s="75"/>
    </row>
    <row r="15" spans="1:8" s="76" customFormat="1" ht="15.75">
      <c r="A15" s="79"/>
      <c r="B15" s="74"/>
      <c r="C15" s="75"/>
      <c r="D15" s="82" t="s">
        <v>299</v>
      </c>
      <c r="E15" s="75"/>
      <c r="F15" s="75"/>
      <c r="G15" s="82" t="s">
        <v>300</v>
      </c>
      <c r="H15" s="75"/>
    </row>
    <row r="16" spans="1:8" s="76" customFormat="1" ht="15.75">
      <c r="A16" s="79"/>
      <c r="B16" s="74"/>
      <c r="C16" s="75"/>
      <c r="D16" s="83" t="s">
        <v>84</v>
      </c>
      <c r="E16" s="75"/>
      <c r="F16" s="75"/>
      <c r="G16" s="83" t="s">
        <v>84</v>
      </c>
      <c r="H16" s="75"/>
    </row>
    <row r="17" spans="1:8" s="89" customFormat="1" ht="16.5" customHeight="1">
      <c r="A17" s="84"/>
      <c r="B17" s="85" t="s">
        <v>21</v>
      </c>
      <c r="C17" s="86"/>
      <c r="D17" s="87">
        <f>'P&amp;L'!C13</f>
        <v>9667.4398</v>
      </c>
      <c r="E17" s="88"/>
      <c r="F17" s="88"/>
      <c r="G17" s="87">
        <f>+'[4]Additional Info.'!$D$17</f>
        <v>6834</v>
      </c>
      <c r="H17" s="86"/>
    </row>
    <row r="18" spans="1:8" s="89" customFormat="1" ht="16.5" customHeight="1">
      <c r="A18" s="84"/>
      <c r="B18" s="85" t="s">
        <v>103</v>
      </c>
      <c r="C18" s="86"/>
      <c r="D18" s="90">
        <f>'P&amp;L'!C30</f>
        <v>-570.7682800000002</v>
      </c>
      <c r="E18" s="88"/>
      <c r="F18" s="88"/>
      <c r="G18" s="90">
        <f>+'[4]Additional Info.'!$D$18</f>
        <v>-2064</v>
      </c>
      <c r="H18" s="86"/>
    </row>
    <row r="19" spans="1:8" s="76" customFormat="1" ht="15.75">
      <c r="A19" s="79"/>
      <c r="B19" s="74"/>
      <c r="C19" s="75"/>
      <c r="D19" s="91"/>
      <c r="E19" s="91"/>
      <c r="F19" s="91"/>
      <c r="G19" s="91"/>
      <c r="H19" s="75"/>
    </row>
    <row r="20" spans="2:8" s="76" customFormat="1" ht="15.75">
      <c r="B20" s="92" t="s">
        <v>336</v>
      </c>
      <c r="C20" s="93"/>
      <c r="D20" s="93"/>
      <c r="E20" s="93"/>
      <c r="F20" s="93"/>
      <c r="G20" s="93"/>
      <c r="H20" s="75"/>
    </row>
    <row r="21" spans="2:8" s="76" customFormat="1" ht="15.75">
      <c r="B21" s="92" t="s">
        <v>337</v>
      </c>
      <c r="C21" s="93"/>
      <c r="D21" s="93"/>
      <c r="E21" s="93"/>
      <c r="F21" s="93"/>
      <c r="G21" s="93"/>
      <c r="H21" s="75"/>
    </row>
    <row r="22" spans="2:8" s="76" customFormat="1" ht="15.75">
      <c r="B22" s="92" t="s">
        <v>338</v>
      </c>
      <c r="C22" s="93"/>
      <c r="D22" s="93"/>
      <c r="E22" s="93"/>
      <c r="F22" s="93"/>
      <c r="G22" s="93"/>
      <c r="H22" s="75"/>
    </row>
    <row r="23" spans="2:8" s="76" customFormat="1" ht="15.75">
      <c r="B23" s="92"/>
      <c r="C23" s="93"/>
      <c r="D23" s="93"/>
      <c r="E23" s="93"/>
      <c r="F23" s="93"/>
      <c r="G23" s="93"/>
      <c r="H23" s="75"/>
    </row>
    <row r="24" spans="1:8" s="76" customFormat="1" ht="15.75">
      <c r="A24" s="73" t="s">
        <v>50</v>
      </c>
      <c r="B24" s="74" t="s">
        <v>51</v>
      </c>
      <c r="C24" s="75"/>
      <c r="D24" s="75"/>
      <c r="E24" s="75"/>
      <c r="F24" s="75"/>
      <c r="G24" s="75"/>
      <c r="H24" s="75"/>
    </row>
    <row r="25" spans="1:8" s="76" customFormat="1" ht="15.75">
      <c r="A25" s="73"/>
      <c r="B25" s="92" t="s">
        <v>341</v>
      </c>
      <c r="C25" s="75"/>
      <c r="D25" s="75"/>
      <c r="E25" s="75"/>
      <c r="F25" s="75"/>
      <c r="G25" s="75"/>
      <c r="H25" s="75"/>
    </row>
    <row r="26" spans="1:8" s="76" customFormat="1" ht="15.75">
      <c r="A26" s="73"/>
      <c r="B26" s="92" t="s">
        <v>358</v>
      </c>
      <c r="C26" s="75"/>
      <c r="D26" s="75"/>
      <c r="E26" s="75"/>
      <c r="F26" s="75"/>
      <c r="G26" s="75"/>
      <c r="H26" s="75"/>
    </row>
    <row r="27" spans="1:8" s="76" customFormat="1" ht="15.75">
      <c r="A27" s="73"/>
      <c r="B27" s="92" t="s">
        <v>359</v>
      </c>
      <c r="C27" s="75"/>
      <c r="D27" s="75"/>
      <c r="E27" s="75"/>
      <c r="F27" s="75"/>
      <c r="G27" s="75"/>
      <c r="H27" s="75"/>
    </row>
    <row r="28" spans="2:8" s="76" customFormat="1" ht="15.75">
      <c r="B28" s="75"/>
      <c r="C28" s="75"/>
      <c r="D28" s="75"/>
      <c r="E28" s="75"/>
      <c r="F28" s="75"/>
      <c r="G28" s="75"/>
      <c r="H28" s="75"/>
    </row>
    <row r="29" spans="1:7" s="76" customFormat="1" ht="15.75">
      <c r="A29" s="79" t="s">
        <v>52</v>
      </c>
      <c r="B29" s="74" t="s">
        <v>53</v>
      </c>
      <c r="C29" s="75"/>
      <c r="D29" s="75"/>
      <c r="E29" s="75"/>
      <c r="F29" s="75"/>
      <c r="G29" s="75"/>
    </row>
    <row r="30" spans="2:7" s="76" customFormat="1" ht="15.75">
      <c r="B30" s="158" t="s">
        <v>93</v>
      </c>
      <c r="C30" s="158"/>
      <c r="D30" s="158"/>
      <c r="E30" s="158"/>
      <c r="F30" s="158"/>
      <c r="G30" s="158"/>
    </row>
    <row r="31" spans="2:7" s="76" customFormat="1" ht="15.75">
      <c r="B31" s="95"/>
      <c r="C31" s="95"/>
      <c r="D31" s="95"/>
      <c r="E31" s="95"/>
      <c r="F31" s="95"/>
      <c r="G31" s="95"/>
    </row>
    <row r="32" spans="1:2" s="76" customFormat="1" ht="15.75">
      <c r="A32" s="79" t="s">
        <v>54</v>
      </c>
      <c r="B32" s="96" t="s">
        <v>23</v>
      </c>
    </row>
    <row r="33" spans="1:7" s="76" customFormat="1" ht="15.75">
      <c r="A33" s="79"/>
      <c r="B33" s="96"/>
      <c r="C33" s="154" t="s">
        <v>18</v>
      </c>
      <c r="D33" s="154"/>
      <c r="F33" s="154" t="s">
        <v>20</v>
      </c>
      <c r="G33" s="154"/>
    </row>
    <row r="34" spans="1:7" s="76" customFormat="1" ht="15.75">
      <c r="A34" s="79"/>
      <c r="B34" s="96"/>
      <c r="C34" s="154" t="s">
        <v>19</v>
      </c>
      <c r="D34" s="154"/>
      <c r="F34" s="154" t="s">
        <v>19</v>
      </c>
      <c r="G34" s="154"/>
    </row>
    <row r="35" spans="1:7" s="76" customFormat="1" ht="15.75">
      <c r="A35" s="79"/>
      <c r="B35" s="96"/>
      <c r="C35" s="98" t="s">
        <v>146</v>
      </c>
      <c r="D35" s="98" t="str">
        <f>C35</f>
        <v>31 March</v>
      </c>
      <c r="E35" s="99"/>
      <c r="F35" s="98" t="str">
        <f>+C35</f>
        <v>31 March</v>
      </c>
      <c r="G35" s="98" t="str">
        <f>F35</f>
        <v>31 March</v>
      </c>
    </row>
    <row r="36" spans="1:7" s="76" customFormat="1" ht="15.75">
      <c r="A36" s="79"/>
      <c r="B36" s="96"/>
      <c r="C36" s="97">
        <v>2006</v>
      </c>
      <c r="D36" s="97">
        <v>2005</v>
      </c>
      <c r="E36" s="99"/>
      <c r="F36" s="97">
        <v>2006</v>
      </c>
      <c r="G36" s="97">
        <v>2005</v>
      </c>
    </row>
    <row r="37" spans="1:7" s="76" customFormat="1" ht="15.75">
      <c r="A37" s="79"/>
      <c r="B37" s="72"/>
      <c r="C37" s="97" t="s">
        <v>1</v>
      </c>
      <c r="D37" s="97" t="s">
        <v>1</v>
      </c>
      <c r="E37" s="99"/>
      <c r="F37" s="97" t="s">
        <v>1</v>
      </c>
      <c r="G37" s="97" t="s">
        <v>1</v>
      </c>
    </row>
    <row r="38" spans="1:2" s="76" customFormat="1" ht="15.75">
      <c r="A38" s="79"/>
      <c r="B38" s="76" t="s">
        <v>55</v>
      </c>
    </row>
    <row r="39" spans="1:7" s="76" customFormat="1" ht="15.75">
      <c r="A39" s="79"/>
      <c r="B39" s="76" t="s">
        <v>121</v>
      </c>
      <c r="C39" s="100">
        <v>0</v>
      </c>
      <c r="D39" s="100">
        <v>0</v>
      </c>
      <c r="E39" s="75"/>
      <c r="F39" s="100">
        <v>0</v>
      </c>
      <c r="G39" s="100">
        <v>0</v>
      </c>
    </row>
    <row r="40" spans="1:8" s="76" customFormat="1" ht="15" customHeight="1">
      <c r="A40" s="79"/>
      <c r="B40" s="76" t="s">
        <v>122</v>
      </c>
      <c r="C40" s="100">
        <v>0</v>
      </c>
      <c r="D40" s="100">
        <v>0</v>
      </c>
      <c r="E40" s="100"/>
      <c r="F40" s="100">
        <v>0</v>
      </c>
      <c r="G40" s="100">
        <v>0</v>
      </c>
      <c r="H40" s="101"/>
    </row>
    <row r="41" spans="1:8" s="76" customFormat="1" ht="15" customHeight="1">
      <c r="A41" s="79"/>
      <c r="C41" s="102">
        <f>SUM(C39:C40)</f>
        <v>0</v>
      </c>
      <c r="D41" s="102">
        <f>SUM(D39:D40)</f>
        <v>0</v>
      </c>
      <c r="E41" s="91"/>
      <c r="F41" s="102">
        <f>SUM(F39:F40)</f>
        <v>0</v>
      </c>
      <c r="G41" s="102">
        <f>SUM(G39:G40)</f>
        <v>0</v>
      </c>
      <c r="H41" s="101"/>
    </row>
    <row r="42" spans="1:8" s="76" customFormat="1" ht="15" customHeight="1">
      <c r="A42" s="79"/>
      <c r="C42" s="103"/>
      <c r="D42" s="103"/>
      <c r="E42" s="101"/>
      <c r="F42" s="103"/>
      <c r="G42" s="103"/>
      <c r="H42" s="101"/>
    </row>
    <row r="43" spans="1:8" s="76" customFormat="1" ht="15.75">
      <c r="A43" s="79"/>
      <c r="C43" s="103"/>
      <c r="D43" s="103"/>
      <c r="E43" s="101"/>
      <c r="F43" s="103"/>
      <c r="G43" s="103"/>
      <c r="H43" s="101"/>
    </row>
    <row r="44" spans="1:8" s="76" customFormat="1" ht="15.75">
      <c r="A44" s="79"/>
      <c r="B44" s="76" t="s">
        <v>120</v>
      </c>
      <c r="C44" s="103"/>
      <c r="D44" s="103"/>
      <c r="E44" s="101"/>
      <c r="F44" s="103"/>
      <c r="G44" s="103"/>
      <c r="H44" s="101"/>
    </row>
    <row r="45" spans="1:8" s="76" customFormat="1" ht="15.75">
      <c r="A45" s="79"/>
      <c r="B45" s="76" t="s">
        <v>117</v>
      </c>
      <c r="C45" s="103"/>
      <c r="D45" s="103"/>
      <c r="E45" s="101"/>
      <c r="F45" s="103"/>
      <c r="G45" s="103"/>
      <c r="H45" s="101"/>
    </row>
    <row r="46" spans="3:8" s="76" customFormat="1" ht="15.75">
      <c r="C46" s="101"/>
      <c r="D46" s="101"/>
      <c r="E46" s="101"/>
      <c r="F46" s="101"/>
      <c r="G46" s="101"/>
      <c r="H46" s="101"/>
    </row>
    <row r="47" spans="1:2" s="76" customFormat="1" ht="15.75">
      <c r="A47" s="79" t="s">
        <v>56</v>
      </c>
      <c r="B47" s="96" t="s">
        <v>57</v>
      </c>
    </row>
    <row r="48" spans="2:7" s="76" customFormat="1" ht="15.75">
      <c r="B48" s="156" t="s">
        <v>58</v>
      </c>
      <c r="C48" s="156"/>
      <c r="D48" s="156"/>
      <c r="E48" s="156"/>
      <c r="F48" s="156"/>
      <c r="G48" s="156"/>
    </row>
    <row r="49" s="76" customFormat="1" ht="15.75"/>
    <row r="50" spans="1:2" s="76" customFormat="1" ht="15.75">
      <c r="A50" s="79" t="s">
        <v>59</v>
      </c>
      <c r="B50" s="96" t="s">
        <v>60</v>
      </c>
    </row>
    <row r="51" spans="2:7" s="76" customFormat="1" ht="15.75">
      <c r="B51" s="156" t="s">
        <v>61</v>
      </c>
      <c r="C51" s="156"/>
      <c r="D51" s="156"/>
      <c r="E51" s="156"/>
      <c r="F51" s="156"/>
      <c r="G51" s="156"/>
    </row>
    <row r="52" s="76" customFormat="1" ht="15.75"/>
    <row r="53" spans="1:2" s="76" customFormat="1" ht="15.75">
      <c r="A53" s="79" t="s">
        <v>62</v>
      </c>
      <c r="B53" s="96" t="s">
        <v>85</v>
      </c>
    </row>
    <row r="54" spans="1:7" s="76" customFormat="1" ht="15.75">
      <c r="A54" s="73"/>
      <c r="B54" s="81" t="s">
        <v>86</v>
      </c>
      <c r="C54" s="75"/>
      <c r="D54" s="75"/>
      <c r="E54" s="75"/>
      <c r="F54" s="75"/>
      <c r="G54" s="75"/>
    </row>
    <row r="55" spans="1:7" s="76" customFormat="1" ht="15.75">
      <c r="A55" s="75"/>
      <c r="B55" s="78" t="s">
        <v>108</v>
      </c>
      <c r="C55" s="78"/>
      <c r="D55" s="78"/>
      <c r="E55" s="78"/>
      <c r="F55" s="78"/>
      <c r="G55" s="78"/>
    </row>
    <row r="56" spans="1:7" s="76" customFormat="1" ht="15.75">
      <c r="A56" s="75"/>
      <c r="B56" s="94"/>
      <c r="C56" s="94"/>
      <c r="D56" s="94"/>
      <c r="E56" s="94"/>
      <c r="F56" s="94"/>
      <c r="G56" s="94"/>
    </row>
    <row r="57" spans="2:7" s="76" customFormat="1" ht="15.75">
      <c r="B57" s="148" t="s">
        <v>87</v>
      </c>
      <c r="C57" s="95"/>
      <c r="D57" s="95"/>
      <c r="E57" s="95"/>
      <c r="F57" s="95"/>
      <c r="G57" s="95"/>
    </row>
    <row r="58" spans="2:7" s="76" customFormat="1" ht="15.75">
      <c r="B58" s="78" t="s">
        <v>133</v>
      </c>
      <c r="C58" s="95"/>
      <c r="D58" s="95"/>
      <c r="E58" s="95"/>
      <c r="F58" s="95"/>
      <c r="G58" s="95"/>
    </row>
    <row r="59" s="76" customFormat="1" ht="15.75"/>
    <row r="60" spans="1:2" s="76" customFormat="1" ht="15.75">
      <c r="A60" s="79" t="s">
        <v>63</v>
      </c>
      <c r="B60" s="96" t="s">
        <v>64</v>
      </c>
    </row>
    <row r="61" spans="1:7" s="76" customFormat="1" ht="15.75">
      <c r="A61" s="79"/>
      <c r="B61" s="96"/>
      <c r="C61" s="161" t="s">
        <v>145</v>
      </c>
      <c r="D61" s="161"/>
      <c r="E61" s="161"/>
      <c r="F61" s="159" t="s">
        <v>139</v>
      </c>
      <c r="G61" s="160"/>
    </row>
    <row r="62" spans="1:7" s="76" customFormat="1" ht="15.75">
      <c r="A62" s="79"/>
      <c r="D62" s="97" t="s">
        <v>1</v>
      </c>
      <c r="G62" s="97" t="s">
        <v>1</v>
      </c>
    </row>
    <row r="63" spans="1:7" s="76" customFormat="1" ht="15.75">
      <c r="A63" s="79"/>
      <c r="B63" s="76" t="s">
        <v>65</v>
      </c>
      <c r="D63" s="105"/>
      <c r="G63" s="97"/>
    </row>
    <row r="64" spans="2:7" s="76" customFormat="1" ht="15.75">
      <c r="B64" s="106" t="s">
        <v>66</v>
      </c>
      <c r="C64" s="106"/>
      <c r="D64" s="107">
        <f>'BS'!E46</f>
        <v>9763.79279</v>
      </c>
      <c r="E64" s="106"/>
      <c r="F64" s="106"/>
      <c r="G64" s="107">
        <f>+'BS'!G46</f>
        <v>7185.176</v>
      </c>
    </row>
    <row r="65" spans="2:7" s="76" customFormat="1" ht="15.75">
      <c r="B65" s="106"/>
      <c r="C65" s="106"/>
      <c r="D65" s="108"/>
      <c r="E65" s="106"/>
      <c r="F65" s="106"/>
      <c r="G65" s="108"/>
    </row>
    <row r="66" spans="2:7" s="76" customFormat="1" ht="15.75">
      <c r="B66" s="76" t="s">
        <v>67</v>
      </c>
      <c r="C66" s="106"/>
      <c r="D66" s="106"/>
      <c r="E66" s="106"/>
      <c r="F66" s="106"/>
      <c r="G66" s="106"/>
    </row>
    <row r="67" spans="2:7" s="76" customFormat="1" ht="15.75">
      <c r="B67" s="106" t="s">
        <v>66</v>
      </c>
      <c r="C67" s="106"/>
      <c r="D67" s="107">
        <f>'BS'!E38</f>
        <v>10545.5519</v>
      </c>
      <c r="E67" s="106"/>
      <c r="F67" s="106"/>
      <c r="G67" s="107">
        <f>+'BS'!G38</f>
        <v>10791.57</v>
      </c>
    </row>
    <row r="68" s="76" customFormat="1" ht="15.75"/>
    <row r="69" spans="1:2" s="76" customFormat="1" ht="15.75">
      <c r="A69" s="79" t="s">
        <v>68</v>
      </c>
      <c r="B69" s="96" t="s">
        <v>92</v>
      </c>
    </row>
    <row r="70" spans="2:7" s="76" customFormat="1" ht="15.75">
      <c r="B70" s="157" t="s">
        <v>143</v>
      </c>
      <c r="C70" s="157"/>
      <c r="D70" s="157"/>
      <c r="E70" s="157"/>
      <c r="F70" s="157"/>
      <c r="G70" s="157"/>
    </row>
    <row r="71" s="76" customFormat="1" ht="15.75"/>
    <row r="72" spans="1:2" s="76" customFormat="1" ht="15.75">
      <c r="A72" s="79" t="s">
        <v>69</v>
      </c>
      <c r="B72" s="96" t="s">
        <v>70</v>
      </c>
    </row>
    <row r="73" s="76" customFormat="1" ht="15.75">
      <c r="B73" s="76" t="s">
        <v>71</v>
      </c>
    </row>
    <row r="74" s="76" customFormat="1" ht="15.75"/>
    <row r="75" spans="1:7" s="76" customFormat="1" ht="15.75">
      <c r="A75" s="79" t="s">
        <v>72</v>
      </c>
      <c r="B75" s="74" t="s">
        <v>73</v>
      </c>
      <c r="C75" s="75"/>
      <c r="D75" s="75"/>
      <c r="E75" s="75"/>
      <c r="F75" s="75"/>
      <c r="G75" s="75"/>
    </row>
    <row r="76" spans="1:7" s="76" customFormat="1" ht="15.75">
      <c r="A76" s="79"/>
      <c r="B76" s="92" t="s">
        <v>100</v>
      </c>
      <c r="C76" s="94"/>
      <c r="D76" s="94"/>
      <c r="E76" s="94"/>
      <c r="F76" s="94"/>
      <c r="G76" s="94"/>
    </row>
    <row r="77" s="76" customFormat="1" ht="15.75"/>
    <row r="78" spans="1:2" s="76" customFormat="1" ht="15.75">
      <c r="A78" s="79" t="s">
        <v>74</v>
      </c>
      <c r="B78" s="96" t="s">
        <v>75</v>
      </c>
    </row>
    <row r="79" s="76" customFormat="1" ht="15.75">
      <c r="B79" s="72" t="s">
        <v>75</v>
      </c>
    </row>
    <row r="80" spans="2:7" s="76" customFormat="1" ht="15.75">
      <c r="B80" s="156" t="s">
        <v>126</v>
      </c>
      <c r="C80" s="156"/>
      <c r="D80" s="156"/>
      <c r="E80" s="156"/>
      <c r="F80" s="156"/>
      <c r="G80" s="156"/>
    </row>
    <row r="81" spans="2:7" s="76" customFormat="1" ht="15.75">
      <c r="B81" s="106" t="s">
        <v>125</v>
      </c>
      <c r="C81" s="95"/>
      <c r="D81" s="95"/>
      <c r="E81" s="95"/>
      <c r="F81" s="95"/>
      <c r="G81" s="95"/>
    </row>
    <row r="82" spans="2:7" s="76" customFormat="1" ht="15.75">
      <c r="B82" s="106"/>
      <c r="C82" s="95"/>
      <c r="D82" s="95"/>
      <c r="E82" s="95"/>
      <c r="F82" s="95"/>
      <c r="G82" s="95"/>
    </row>
    <row r="83" spans="3:7" s="76" customFormat="1" ht="15.75">
      <c r="C83" s="154" t="s">
        <v>18</v>
      </c>
      <c r="D83" s="154"/>
      <c r="E83" s="104"/>
      <c r="F83" s="154" t="s">
        <v>20</v>
      </c>
      <c r="G83" s="154"/>
    </row>
    <row r="84" spans="3:7" s="76" customFormat="1" ht="15.75">
      <c r="C84" s="98">
        <v>38807</v>
      </c>
      <c r="D84" s="98">
        <f>C84</f>
        <v>38807</v>
      </c>
      <c r="E84" s="99"/>
      <c r="F84" s="98">
        <f>+D84</f>
        <v>38807</v>
      </c>
      <c r="G84" s="98">
        <f>F84</f>
        <v>38807</v>
      </c>
    </row>
    <row r="85" spans="3:7" s="76" customFormat="1" ht="15.75">
      <c r="C85" s="97">
        <v>2006</v>
      </c>
      <c r="D85" s="97">
        <v>2005</v>
      </c>
      <c r="E85" s="99"/>
      <c r="F85" s="97">
        <v>2006</v>
      </c>
      <c r="G85" s="97">
        <v>2005</v>
      </c>
    </row>
    <row r="86" spans="3:7" s="76" customFormat="1" ht="15.75">
      <c r="C86" s="97"/>
      <c r="D86" s="97"/>
      <c r="E86" s="99"/>
      <c r="F86" s="105"/>
      <c r="G86" s="97"/>
    </row>
    <row r="87" spans="2:7" s="76" customFormat="1" ht="15.75">
      <c r="B87" s="78" t="s">
        <v>101</v>
      </c>
      <c r="C87" s="109">
        <f>+'P&amp;L'!C34</f>
        <v>-570.7682800000002</v>
      </c>
      <c r="D87" s="109">
        <f>+'P&amp;L'!D34</f>
        <v>-2063.447379999999</v>
      </c>
      <c r="E87" s="75"/>
      <c r="F87" s="110">
        <f>'P&amp;L'!F40</f>
        <v>-570.7682800000002</v>
      </c>
      <c r="G87" s="109">
        <f>+'[4]Additional Info.'!$C$91</f>
        <v>-2064</v>
      </c>
    </row>
    <row r="88" spans="2:7" s="76" customFormat="1" ht="6" customHeight="1">
      <c r="B88" s="75"/>
      <c r="C88" s="75"/>
      <c r="D88" s="75"/>
      <c r="E88" s="75"/>
      <c r="F88" s="75"/>
      <c r="G88" s="75"/>
    </row>
    <row r="89" spans="2:7" s="76" customFormat="1" ht="15.75">
      <c r="B89" s="75" t="s">
        <v>79</v>
      </c>
      <c r="C89" s="75"/>
      <c r="D89" s="91"/>
      <c r="E89" s="91"/>
      <c r="F89" s="91"/>
      <c r="G89" s="91"/>
    </row>
    <row r="90" spans="2:7" s="76" customFormat="1" ht="15.75">
      <c r="B90" s="75" t="s">
        <v>78</v>
      </c>
      <c r="C90" s="109">
        <f>+Equity!D19</f>
        <v>96842</v>
      </c>
      <c r="D90" s="109">
        <f>+Equity!D30</f>
        <v>96763</v>
      </c>
      <c r="E90" s="91"/>
      <c r="F90" s="109">
        <f>+Equity!D19</f>
        <v>96842</v>
      </c>
      <c r="G90" s="109">
        <f>+D90</f>
        <v>96763</v>
      </c>
    </row>
    <row r="91" spans="2:7" s="76" customFormat="1" ht="6" customHeight="1">
      <c r="B91" s="75"/>
      <c r="C91" s="75"/>
      <c r="D91" s="75"/>
      <c r="E91" s="75"/>
      <c r="F91" s="75"/>
      <c r="G91" s="75"/>
    </row>
    <row r="92" spans="2:7" s="76" customFormat="1" ht="15" customHeight="1">
      <c r="B92" s="75" t="s">
        <v>111</v>
      </c>
      <c r="C92" s="111">
        <f>C87/C90*100</f>
        <v>-0.5893809297618804</v>
      </c>
      <c r="D92" s="111">
        <f>D87/D90*100</f>
        <v>-2.1324756156795464</v>
      </c>
      <c r="E92" s="112"/>
      <c r="F92" s="111">
        <f>F87/F90*100</f>
        <v>-0.5893809297618804</v>
      </c>
      <c r="G92" s="111">
        <f>G87/G90*100</f>
        <v>-2.1330467224042247</v>
      </c>
    </row>
    <row r="93" spans="2:7" s="76" customFormat="1" ht="15.75">
      <c r="B93" s="75"/>
      <c r="C93" s="75"/>
      <c r="D93" s="75"/>
      <c r="E93" s="75"/>
      <c r="F93" s="75"/>
      <c r="G93" s="75"/>
    </row>
    <row r="94" spans="2:7" s="76" customFormat="1" ht="15.75">
      <c r="B94" s="81" t="s">
        <v>76</v>
      </c>
      <c r="C94" s="75"/>
      <c r="D94" s="75"/>
      <c r="E94" s="75"/>
      <c r="F94" s="75"/>
      <c r="G94" s="75"/>
    </row>
    <row r="95" spans="2:7" s="76" customFormat="1" ht="15.75">
      <c r="B95" s="92" t="s">
        <v>127</v>
      </c>
      <c r="C95" s="92"/>
      <c r="D95" s="92"/>
      <c r="E95" s="92"/>
      <c r="F95" s="92"/>
      <c r="G95" s="92"/>
    </row>
    <row r="96" spans="2:7" s="76" customFormat="1" ht="15.75">
      <c r="B96" s="92" t="s">
        <v>128</v>
      </c>
      <c r="C96" s="92"/>
      <c r="D96" s="92"/>
      <c r="E96" s="92"/>
      <c r="F96" s="92"/>
      <c r="G96" s="92"/>
    </row>
    <row r="97" spans="2:7" s="76" customFormat="1" ht="15.75">
      <c r="B97" s="92" t="s">
        <v>129</v>
      </c>
      <c r="C97" s="92"/>
      <c r="D97" s="92"/>
      <c r="E97" s="92"/>
      <c r="F97" s="92"/>
      <c r="G97" s="92"/>
    </row>
    <row r="98" spans="2:7" s="76" customFormat="1" ht="15.75">
      <c r="B98" s="92"/>
      <c r="C98" s="92"/>
      <c r="D98" s="92"/>
      <c r="E98" s="92"/>
      <c r="F98" s="92"/>
      <c r="G98" s="92"/>
    </row>
    <row r="99" spans="2:7" s="76" customFormat="1" ht="15.75">
      <c r="B99" s="75"/>
      <c r="C99" s="155" t="s">
        <v>18</v>
      </c>
      <c r="D99" s="155"/>
      <c r="E99" s="80"/>
      <c r="F99" s="155" t="s">
        <v>20</v>
      </c>
      <c r="G99" s="155"/>
    </row>
    <row r="100" spans="2:7" s="76" customFormat="1" ht="15.75">
      <c r="B100" s="75"/>
      <c r="C100" s="113">
        <f>C84</f>
        <v>38807</v>
      </c>
      <c r="D100" s="114">
        <v>38807</v>
      </c>
      <c r="E100" s="75"/>
      <c r="F100" s="113">
        <f>F84</f>
        <v>38807</v>
      </c>
      <c r="G100" s="114">
        <f>G84</f>
        <v>38807</v>
      </c>
    </row>
    <row r="101" spans="2:7" s="76" customFormat="1" ht="15.75">
      <c r="B101" s="75"/>
      <c r="C101" s="83">
        <f>C85</f>
        <v>2006</v>
      </c>
      <c r="D101" s="83">
        <f>D85</f>
        <v>2005</v>
      </c>
      <c r="E101" s="75"/>
      <c r="F101" s="83">
        <f>F85</f>
        <v>2006</v>
      </c>
      <c r="G101" s="83">
        <f>G85</f>
        <v>2005</v>
      </c>
    </row>
    <row r="102" spans="2:7" s="76" customFormat="1" ht="15.75">
      <c r="B102" s="75"/>
      <c r="C102" s="75"/>
      <c r="D102" s="75"/>
      <c r="E102" s="75"/>
      <c r="F102" s="75"/>
      <c r="G102" s="75"/>
    </row>
    <row r="103" spans="2:7" s="76" customFormat="1" ht="15.75">
      <c r="B103" s="78" t="s">
        <v>101</v>
      </c>
      <c r="C103" s="110">
        <f>C87</f>
        <v>-570.7682800000002</v>
      </c>
      <c r="D103" s="109">
        <f>D87</f>
        <v>-2063.447379999999</v>
      </c>
      <c r="E103" s="75"/>
      <c r="F103" s="110">
        <f>F87</f>
        <v>-570.7682800000002</v>
      </c>
      <c r="G103" s="109">
        <f>G87</f>
        <v>-2064</v>
      </c>
    </row>
    <row r="104" spans="2:7" s="76" customFormat="1" ht="6" customHeight="1">
      <c r="B104" s="75"/>
      <c r="C104" s="75"/>
      <c r="D104" s="75"/>
      <c r="E104" s="75"/>
      <c r="F104" s="75"/>
      <c r="G104" s="75"/>
    </row>
    <row r="105" spans="2:7" s="76" customFormat="1" ht="15.75">
      <c r="B105" s="75" t="s">
        <v>79</v>
      </c>
      <c r="C105" s="75"/>
      <c r="D105" s="75"/>
      <c r="E105" s="75"/>
      <c r="F105" s="75"/>
      <c r="G105" s="75"/>
    </row>
    <row r="106" spans="2:7" s="76" customFormat="1" ht="15.75">
      <c r="B106" s="75" t="s">
        <v>78</v>
      </c>
      <c r="C106" s="115">
        <f>C90</f>
        <v>96842</v>
      </c>
      <c r="D106" s="100">
        <f>D90</f>
        <v>96763</v>
      </c>
      <c r="E106" s="116"/>
      <c r="F106" s="117">
        <f>F90</f>
        <v>96842</v>
      </c>
      <c r="G106" s="100">
        <f>G90</f>
        <v>96763</v>
      </c>
    </row>
    <row r="107" spans="2:7" s="76" customFormat="1" ht="15.75">
      <c r="B107" s="75" t="s">
        <v>81</v>
      </c>
      <c r="C107" s="75"/>
      <c r="D107" s="116"/>
      <c r="E107" s="116"/>
      <c r="F107" s="116"/>
      <c r="G107" s="116"/>
    </row>
    <row r="108" spans="2:7" s="76" customFormat="1" ht="15.75">
      <c r="B108" s="75" t="s">
        <v>80</v>
      </c>
      <c r="C108" s="109">
        <v>644</v>
      </c>
      <c r="D108" s="109">
        <v>764</v>
      </c>
      <c r="E108" s="91"/>
      <c r="F108" s="109">
        <v>644</v>
      </c>
      <c r="G108" s="109">
        <v>764</v>
      </c>
    </row>
    <row r="109" spans="2:7" s="76" customFormat="1" ht="6" customHeight="1">
      <c r="B109" s="75"/>
      <c r="C109" s="75"/>
      <c r="D109" s="75"/>
      <c r="E109" s="75"/>
      <c r="F109" s="75"/>
      <c r="G109" s="75"/>
    </row>
    <row r="110" spans="2:7" s="76" customFormat="1" ht="15" customHeight="1">
      <c r="B110" s="75" t="s">
        <v>112</v>
      </c>
      <c r="C110" s="111">
        <f>C103/(C106+C108)*100</f>
        <v>-0.5854874340931008</v>
      </c>
      <c r="D110" s="111">
        <f>D103/(D106+D108)*100</f>
        <v>-2.1157703815353686</v>
      </c>
      <c r="E110" s="112"/>
      <c r="F110" s="111">
        <f>F103/(F106+F108)*100</f>
        <v>-0.5854874340931008</v>
      </c>
      <c r="G110" s="111">
        <f>G103/(G106+G108)*100</f>
        <v>-2.1163370143652527</v>
      </c>
    </row>
    <row r="111" spans="2:7" s="76" customFormat="1" ht="15.75">
      <c r="B111" s="75"/>
      <c r="C111" s="75"/>
      <c r="D111" s="75"/>
      <c r="E111" s="75"/>
      <c r="F111" s="75"/>
      <c r="G111" s="75"/>
    </row>
    <row r="112" spans="2:7" s="76" customFormat="1" ht="15.75">
      <c r="B112" s="75"/>
      <c r="C112" s="75"/>
      <c r="D112" s="75"/>
      <c r="E112" s="75"/>
      <c r="F112" s="75"/>
      <c r="G112" s="75"/>
    </row>
    <row r="113" spans="2:7" s="76" customFormat="1" ht="15.75">
      <c r="B113" s="75"/>
      <c r="C113" s="75"/>
      <c r="D113" s="75"/>
      <c r="E113" s="75"/>
      <c r="F113" s="75"/>
      <c r="G113" s="75"/>
    </row>
    <row r="114" s="76" customFormat="1" ht="15.75"/>
    <row r="115" s="76" customFormat="1" ht="15.75"/>
    <row r="116" s="76" customFormat="1" ht="15.75"/>
    <row r="117" s="76" customFormat="1" ht="15.75"/>
    <row r="118" s="76" customFormat="1" ht="15.75"/>
    <row r="119" s="76" customFormat="1" ht="15.75"/>
    <row r="120" s="76" customFormat="1" ht="15.75"/>
    <row r="121" s="76" customFormat="1" ht="15.75"/>
    <row r="122" s="76" customFormat="1" ht="15.75"/>
    <row r="123" s="76" customFormat="1" ht="15.75"/>
    <row r="124" s="76" customFormat="1" ht="15.75"/>
    <row r="125" s="76" customFormat="1" ht="15.75"/>
    <row r="126" s="76" customFormat="1" ht="15.75"/>
    <row r="127" s="76" customFormat="1" ht="15.75"/>
  </sheetData>
  <mergeCells count="17">
    <mergeCell ref="B80:G80"/>
    <mergeCell ref="B70:G70"/>
    <mergeCell ref="B30:G30"/>
    <mergeCell ref="C33:D33"/>
    <mergeCell ref="F33:G33"/>
    <mergeCell ref="C34:D34"/>
    <mergeCell ref="F61:G61"/>
    <mergeCell ref="C61:E61"/>
    <mergeCell ref="A2:G2"/>
    <mergeCell ref="B51:G51"/>
    <mergeCell ref="B48:G48"/>
    <mergeCell ref="F34:G34"/>
    <mergeCell ref="A3:G3"/>
    <mergeCell ref="C83:D83"/>
    <mergeCell ref="F83:G83"/>
    <mergeCell ref="C99:D99"/>
    <mergeCell ref="F99:G99"/>
  </mergeCells>
  <printOptions horizontalCentered="1"/>
  <pageMargins left="0.65" right="0.65" top="1" bottom="1" header="0.5" footer="0.5"/>
  <pageSetup firstPageNumber="10" useFirstPageNumber="1" horizontalDpi="600" verticalDpi="600" orientation="portrait" paperSize="9" scale="83" r:id="rId1"/>
  <headerFooter alignWithMargins="0">
    <oddFooter>&amp;R&amp;"Times New Roman,Regular"Page &amp;P</oddFooter>
  </headerFooter>
  <rowBreaks count="2" manualBreakCount="2">
    <brk id="49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Clement chin</cp:lastModifiedBy>
  <cp:lastPrinted>2006-05-29T16:15:13Z</cp:lastPrinted>
  <dcterms:created xsi:type="dcterms:W3CDTF">2004-01-28T08:39:12Z</dcterms:created>
  <dcterms:modified xsi:type="dcterms:W3CDTF">2006-05-30T11:21:12Z</dcterms:modified>
  <cp:category/>
  <cp:version/>
  <cp:contentType/>
  <cp:contentStatus/>
</cp:coreProperties>
</file>